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>Maggiorazioni!$A$4:$B$114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2"/>
  <c r="G56" s="1"/>
  <c r="D56"/>
  <c r="F55"/>
  <c r="G55" s="1"/>
  <c r="D55"/>
  <c r="F54"/>
  <c r="G54" s="1"/>
  <c r="D54"/>
  <c r="F53"/>
  <c r="G53" s="1"/>
  <c r="D53"/>
  <c r="F52"/>
  <c r="G52" s="1"/>
  <c r="D52"/>
  <c r="F51"/>
  <c r="G51" s="1"/>
  <c r="D51"/>
  <c r="F50"/>
  <c r="G50" s="1"/>
  <c r="D50"/>
  <c r="F49"/>
  <c r="G49" s="1"/>
  <c r="D49"/>
  <c r="F48"/>
  <c r="G48" s="1"/>
  <c r="D48"/>
  <c r="F47"/>
  <c r="G47" s="1"/>
  <c r="D47"/>
  <c r="F46"/>
  <c r="G46" s="1"/>
  <c r="D46"/>
  <c r="F45"/>
  <c r="G45" s="1"/>
  <c r="D45"/>
  <c r="F44"/>
  <c r="G44" s="1"/>
  <c r="D44"/>
  <c r="F33"/>
  <c r="F34" s="1"/>
  <c r="F35" s="1"/>
  <c r="F32"/>
  <c r="N24"/>
  <c r="F22"/>
  <c r="H7"/>
  <c r="F23" s="1"/>
  <c r="F60" i="1"/>
  <c r="D60"/>
  <c r="F59"/>
  <c r="G59" s="1"/>
  <c r="D59"/>
  <c r="F58"/>
  <c r="G58" s="1"/>
  <c r="D58"/>
  <c r="F57"/>
  <c r="G57" s="1"/>
  <c r="D57"/>
  <c r="F56"/>
  <c r="G56" s="1"/>
  <c r="D56"/>
  <c r="F55"/>
  <c r="G55" s="1"/>
  <c r="D55"/>
  <c r="F54"/>
  <c r="G54" s="1"/>
  <c r="D54"/>
  <c r="G53"/>
  <c r="F53"/>
  <c r="D53"/>
  <c r="F52"/>
  <c r="G52" s="1"/>
  <c r="D52"/>
  <c r="F51"/>
  <c r="G51" s="1"/>
  <c r="D51"/>
  <c r="F50"/>
  <c r="G50" s="1"/>
  <c r="D50"/>
  <c r="D49"/>
  <c r="D48"/>
  <c r="F19"/>
  <c r="H19" s="1"/>
  <c r="F18"/>
  <c r="H18" s="1"/>
  <c r="F17"/>
  <c r="H17" s="1"/>
  <c r="F16"/>
  <c r="H16" s="1"/>
  <c r="F15"/>
  <c r="H15" s="1"/>
  <c r="F14"/>
  <c r="H14" s="1"/>
  <c r="F13"/>
  <c r="H13" s="1"/>
  <c r="H7"/>
  <c r="H20" l="1"/>
  <c r="H46" i="2"/>
  <c r="I46" s="1"/>
  <c r="J46" s="1"/>
  <c r="H47"/>
  <c r="I47" s="1"/>
  <c r="J47" s="1"/>
  <c r="H48"/>
  <c r="I48" s="1"/>
  <c r="J48" s="1"/>
  <c r="H49"/>
  <c r="I49" s="1"/>
  <c r="J49" s="1"/>
  <c r="H50"/>
  <c r="I50" s="1"/>
  <c r="J50" s="1"/>
  <c r="H51"/>
  <c r="I51" s="1"/>
  <c r="J51" s="1"/>
  <c r="H52" i="1"/>
  <c r="I52" s="1"/>
  <c r="J52" s="1"/>
  <c r="K52" s="1"/>
  <c r="H56"/>
  <c r="I56" s="1"/>
  <c r="J56" s="1"/>
  <c r="K56" s="1"/>
  <c r="G60"/>
  <c r="H60" s="1"/>
  <c r="I60" s="1"/>
  <c r="J60" s="1"/>
  <c r="K60" s="1"/>
  <c r="H50"/>
  <c r="I50" s="1"/>
  <c r="J50" s="1"/>
  <c r="K50" s="1"/>
  <c r="H53"/>
  <c r="I53" s="1"/>
  <c r="J53" s="1"/>
  <c r="K53" s="1"/>
  <c r="H54"/>
  <c r="I54" s="1"/>
  <c r="J54" s="1"/>
  <c r="K54" s="1"/>
  <c r="H57"/>
  <c r="I57" s="1"/>
  <c r="J57" s="1"/>
  <c r="K57" s="1"/>
  <c r="H58"/>
  <c r="I58" s="1"/>
  <c r="J58" s="1"/>
  <c r="K58" s="1"/>
  <c r="H44" i="2"/>
  <c r="I44" s="1"/>
  <c r="J44" s="1"/>
  <c r="H45"/>
  <c r="I45" s="1"/>
  <c r="J45" s="1"/>
  <c r="H52"/>
  <c r="I52" s="1"/>
  <c r="J52" s="1"/>
  <c r="H53"/>
  <c r="I53" s="1"/>
  <c r="J53" s="1"/>
  <c r="H54"/>
  <c r="I54" s="1"/>
  <c r="J54" s="1"/>
  <c r="H55"/>
  <c r="I55" s="1"/>
  <c r="J55" s="1"/>
  <c r="H56"/>
  <c r="I56" s="1"/>
  <c r="J56" s="1"/>
  <c r="H51" i="1"/>
  <c r="I51" s="1"/>
  <c r="J51" s="1"/>
  <c r="K51" s="1"/>
  <c r="H55"/>
  <c r="I55" s="1"/>
  <c r="J55" s="1"/>
  <c r="K55" s="1"/>
  <c r="H59"/>
  <c r="I59" s="1"/>
  <c r="J59" s="1"/>
  <c r="K59" s="1"/>
  <c r="F36" i="2"/>
  <c r="F37" s="1"/>
  <c r="F38" s="1"/>
  <c r="F39" s="1"/>
  <c r="F49" i="1"/>
  <c r="G49" s="1"/>
  <c r="H49" s="1"/>
  <c r="I49" s="1"/>
  <c r="J49" s="1"/>
  <c r="K49" s="1"/>
  <c r="F48"/>
  <c r="G48" s="1"/>
  <c r="H48" s="1"/>
  <c r="I48" s="1"/>
  <c r="J48" s="1"/>
  <c r="K48" s="1"/>
  <c r="F35"/>
  <c r="F24"/>
  <c r="F24" i="2"/>
  <c r="F25" s="1"/>
  <c r="F26" s="1"/>
  <c r="F25" i="1" l="1"/>
  <c r="F26" s="1"/>
  <c r="F27" s="1"/>
  <c r="F28" s="1"/>
  <c r="F29" s="1"/>
  <c r="F36"/>
  <c r="F37" s="1"/>
  <c r="F38" s="1"/>
  <c r="F39" l="1"/>
  <c r="F40" s="1"/>
  <c r="F41" s="1"/>
  <c r="F42" s="1"/>
  <c r="F43" s="1"/>
</calcChain>
</file>

<file path=xl/sharedStrings.xml><?xml version="1.0" encoding="utf-8"?>
<sst xmlns="http://schemas.openxmlformats.org/spreadsheetml/2006/main" count="338" uniqueCount="181">
  <si>
    <t>IMPRESE che versano in base al fatturato</t>
  </si>
  <si>
    <t xml:space="preserve">Denominazione dell'impresa: </t>
  </si>
  <si>
    <t xml:space="preserve">Sigla provincia della SEDE : 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</si>
  <si>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</si>
  <si>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</si>
  <si>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</si>
  <si>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</si>
  <si>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</si>
  <si>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</si>
  <si>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</si>
  <si>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</si>
  <si>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</si>
  <si>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</si>
  <si>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</si>
  <si>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</si>
  <si>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</si>
  <si>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</si>
  <si>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</si>
  <si>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</si>
  <si>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</si>
  <si>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</si>
  <si>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</si>
  <si>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</si>
  <si>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rPr>
        <b/>
        <sz val="10"/>
        <rFont val="Bitstream Vera Sans"/>
        <family val="2"/>
        <charset val="1"/>
      </rPr>
      <t>S</t>
    </r>
    <r>
      <rPr>
        <sz val="10"/>
        <rFont val="Bitstream Vera Sans"/>
        <family val="2"/>
        <charset val="1"/>
      </rPr>
      <t xml:space="preserve"> – Importo sede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</si>
  <si>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 </t>
    </r>
  </si>
  <si>
    <r>
      <rPr>
        <b/>
        <sz val="10"/>
        <rFont val="Bitstream Vera Sans"/>
        <family val="2"/>
        <charset val="1"/>
      </rPr>
      <t>SD</t>
    </r>
    <r>
      <rPr>
        <sz val="10"/>
        <rFont val="Bitstream Vera Sans"/>
        <family val="2"/>
        <charset val="1"/>
      </rPr>
      <t xml:space="preserve"> – Importo finale sede (S+D)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</si>
  <si>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sede ridotto del 50%</t>
    </r>
  </si>
  <si>
    <t>Arrotondamento al centesimo di euro</t>
  </si>
  <si>
    <t>Arrotondamento</t>
  </si>
  <si>
    <t>Imp. da indicare delega F24</t>
  </si>
  <si>
    <r>
      <rPr>
        <b/>
        <sz val="10"/>
        <rFont val="Bitstream Vera Sans"/>
        <family val="2"/>
        <charset val="1"/>
      </rPr>
      <t>U</t>
    </r>
    <r>
      <rPr>
        <sz val="10"/>
        <rFont val="Bitstream Vera Sans"/>
        <family val="2"/>
        <charset val="1"/>
      </rPr>
      <t xml:space="preserve"> - Importo UL, 20% di questo importo con il max. di Euro 200:</t>
    </r>
  </si>
  <si>
    <r>
      <rPr>
        <b/>
        <sz val="10"/>
        <rFont val="Bitstream Vera Sans"/>
        <family val="2"/>
        <charset val="1"/>
      </rPr>
      <t xml:space="preserve">N </t>
    </r>
    <r>
      <rPr>
        <sz val="10"/>
        <rFont val="Bitstream Vera Sans"/>
        <family val="2"/>
        <charset val="1"/>
      </rPr>
      <t>– Importo UL per N. unita' locali</t>
    </r>
  </si>
  <si>
    <r>
      <rPr>
        <b/>
        <sz val="10"/>
        <rFont val="Bitstream Vera Sans"/>
        <family val="2"/>
        <charset val="1"/>
      </rPr>
      <t>SU</t>
    </r>
    <r>
      <rPr>
        <sz val="10"/>
        <rFont val="Bitstream Vera Sans"/>
        <family val="2"/>
        <charset val="1"/>
      </rPr>
      <t xml:space="preserve"> – Importo sede e UL (S+N)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</si>
  <si>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SU</t>
    </r>
  </si>
  <si>
    <r>
      <rPr>
        <b/>
        <sz val="10"/>
        <rFont val="Bitstream Vera Sans"/>
        <family val="2"/>
        <charset val="1"/>
      </rPr>
      <t>SUD</t>
    </r>
    <r>
      <rPr>
        <sz val="10"/>
        <rFont val="Bitstream Vera Sans"/>
        <family val="2"/>
        <charset val="1"/>
      </rPr>
      <t xml:space="preserve"> - Importo finale sede e UL (SU+D)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</si>
  <si>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ridotto del 50%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</si>
  <si>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</si>
  <si>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</si>
  <si>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</si>
  <si>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</si>
  <si>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</si>
  <si>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</si>
  <si>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</si>
  <si>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>Importo finale ridotto del 50%</t>
  </si>
  <si>
    <t xml:space="preserve">Arrotondamento al centesimo di euro </t>
  </si>
  <si>
    <t>Arrotondamento all'unita' di euro – Importo da indicare delega F24</t>
  </si>
  <si>
    <t>XX</t>
  </si>
  <si>
    <t>YY</t>
  </si>
  <si>
    <t>IMPRESE che versano in misura fissa</t>
  </si>
  <si>
    <t>Beta</t>
  </si>
  <si>
    <t xml:space="preserve">Importo dovuto della SEDE : </t>
  </si>
  <si>
    <t xml:space="preserve">Importi dovuti per imprese in sezione speciale </t>
  </si>
  <si>
    <t>Impresa individuale</t>
  </si>
  <si>
    <t>Impresa Individuale sez. Ordinaria</t>
  </si>
  <si>
    <t>Sezione speciale ex art. 16 DL 96/2001</t>
  </si>
  <si>
    <t>Societa' semplice</t>
  </si>
  <si>
    <t>Societa' semplice agricola</t>
  </si>
  <si>
    <t>Unita' locali di imprese estere</t>
  </si>
  <si>
    <t>Sedi secondarie estere</t>
  </si>
  <si>
    <t>Soggetti REA</t>
  </si>
  <si>
    <t>Arrotondamento all'unita' di euro - Imp. da indicare delega F24</t>
  </si>
  <si>
    <t>VB</t>
  </si>
  <si>
    <t>ZZ</t>
  </si>
  <si>
    <t>Elenco delle CCIAA che applicano la maggiorazione</t>
  </si>
  <si>
    <t>CCIAA</t>
  </si>
  <si>
    <t>Aliquota Sez Ord</t>
  </si>
  <si>
    <t>Aliquota Sez Spec</t>
  </si>
  <si>
    <t>AG</t>
  </si>
  <si>
    <t>AL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</si>
  <si>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</si>
  <si>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</si>
  <si>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</si>
  <si>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</si>
  <si>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</si>
  <si>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</si>
  <si>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</si>
  <si>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</si>
  <si>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</si>
  <si>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</si>
  <si>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</si>
  <si>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</si>
  <si>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</si>
  <si>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</si>
  <si>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</si>
  <si>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</si>
  <si>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</si>
  <si>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</si>
  <si>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</si>
  <si>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</si>
  <si>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</si>
  <si>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</si>
  <si>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</si>
  <si>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</si>
  <si>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</si>
  <si>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</si>
  <si>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</si>
  <si>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</si>
  <si>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</si>
  <si>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</si>
  <si>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</si>
  <si>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</si>
  <si>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</si>
  <si>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</si>
  <si>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</si>
  <si>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</si>
  <si>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</si>
  <si>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</si>
  <si>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IM</t>
  </si>
  <si>
    <t>IS</t>
  </si>
  <si>
    <t>KR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</si>
  <si>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</si>
  <si>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</si>
  <si>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</si>
  <si>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</si>
  <si>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</si>
  <si>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</si>
  <si>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</si>
  <si>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</si>
  <si>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</si>
  <si>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</si>
  <si>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</si>
  <si>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</si>
  <si>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</si>
  <si>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</si>
  <si>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</si>
  <si>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</si>
  <si>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</si>
  <si>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</si>
  <si>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</si>
  <si>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</si>
  <si>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</si>
  <si>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</si>
  <si>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</si>
  <si>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</si>
  <si>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</si>
  <si>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</si>
  <si>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PR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</si>
  <si>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</si>
  <si>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</si>
  <si>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</si>
  <si>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</si>
  <si>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</si>
  <si>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</si>
  <si>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</si>
  <si>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</si>
  <si>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</si>
  <si>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</si>
  <si>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</si>
  <si>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</si>
  <si>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</si>
  <si>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</si>
  <si>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</si>
  <si>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</si>
  <si>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</si>
  <si>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</si>
  <si>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</si>
  <si>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</si>
  <si>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</si>
  <si>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</si>
  <si>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</si>
  <si>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</si>
  <si>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</si>
  <si>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</si>
  <si>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</si>
  <si>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</si>
  <si>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</si>
  <si>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</si>
  <si>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</si>
  <si>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</si>
  <si>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</si>
  <si>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</si>
  <si>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</si>
  <si>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</si>
  <si>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di esempio</t>
  </si>
  <si>
    <t>DIRITTO ANNUALE 2020 - AUSILIO al CALCOLO del DIRITTO DOVUTO</t>
  </si>
  <si>
    <t>Esempio B – Impresa con sede e N. unita' locali in provincia (già iscritte al 31.12.2019) - NON si applica per i soggetti REA:</t>
  </si>
  <si>
    <t xml:space="preserve">Numero unità locali in provincia già iscritte al 31.12.2019: </t>
  </si>
  <si>
    <t>Esempio C – Importo per N. unita' locali fuori provincia (già iscritte al 31.12.2019  - NON si applica per i soggetti REA:</t>
  </si>
  <si>
    <t xml:space="preserve">Fatturato 2019 (Euro): </t>
  </si>
  <si>
    <t>Esempio B – Impresa con sede e N. unita' locali in provincia (già iscritte al 31.12.2019):</t>
  </si>
  <si>
    <t>Esempio C – Importo per N. unita' locali fuori provincia (già iscritte al 31.12.2019):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</si>
</sst>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0.00000000000"/>
    <numFmt numFmtId="169" formatCode="#,##0.0000000000"/>
    <numFmt numFmtId="170" formatCode="#,##0&quot;€ &quot;"/>
    <numFmt numFmtId="171" formatCode="_-* #,##0.00_-;\-* #,##0.00_-;_-* \-??_-;_-@_-"/>
    <numFmt numFmtId="172" formatCode="_-* #,##0_-;\-* #,##0_-;_-* \-??_-;_-@_-"/>
  </numFmts>
  <fonts count="26"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0"/>
      <name val="Bitstream Vera Sans"/>
      <family val="2"/>
      <charset val="1"/>
    </font>
    <font>
      <b/>
      <sz val="14"/>
      <color rgb="FF003366"/>
      <name val="Bitstream Vera Sans Mono"/>
      <family val="3"/>
      <charset val="1"/>
    </font>
    <font>
      <sz val="14"/>
      <color rgb="FF003366"/>
      <name val="Bitstream Vera Sans Mono"/>
      <family val="3"/>
      <charset val="1"/>
    </font>
    <font>
      <b/>
      <sz val="12"/>
      <color rgb="FF003366"/>
      <name val="Bitstream Vera Sans Mono"/>
      <family val="3"/>
      <charset val="1"/>
    </font>
    <font>
      <sz val="10"/>
      <color rgb="FF003366"/>
      <name val="Bitstream Vera Sans Mono"/>
      <family val="3"/>
      <charset val="1"/>
    </font>
    <font>
      <sz val="10"/>
      <color rgb="FF0000FF"/>
      <name val="Bitstream Vera Sans"/>
      <family val="2"/>
      <charset val="1"/>
    </font>
    <font>
      <b/>
      <sz val="12"/>
      <name val="Bitstream Vera Sans"/>
      <family val="2"/>
      <charset val="1"/>
    </font>
    <font>
      <b/>
      <sz val="10"/>
      <name val="Bitstream Vera Sans"/>
      <family val="2"/>
      <charset val="1"/>
    </font>
    <font>
      <b/>
      <sz val="11"/>
      <name val="Bitstream Vera Sans"/>
      <family val="2"/>
      <charset val="1"/>
    </font>
    <font>
      <sz val="11"/>
      <name val="Bitstream Vera Sans"/>
      <family val="2"/>
      <charset val="1"/>
    </font>
    <font>
      <b/>
      <i/>
      <sz val="10"/>
      <name val="Bitstream Vera Sans"/>
      <family val="2"/>
      <charset val="1"/>
    </font>
    <font>
      <sz val="10"/>
      <color rgb="FF003366"/>
      <name val="Bitstream Vera Sans"/>
      <family val="2"/>
      <charset val="1"/>
    </font>
    <font>
      <sz val="10"/>
      <color rgb="FFFF0000"/>
      <name val="Bitstream Vera Sans"/>
      <family val="2"/>
      <charset val="1"/>
    </font>
    <font>
      <sz val="8"/>
      <name val="Bitstream Vera Sans"/>
      <family val="2"/>
      <charset val="1"/>
    </font>
    <font>
      <b/>
      <sz val="10"/>
      <color rgb="FF003366"/>
      <name val="Bitstream Vera Sans"/>
      <family val="2"/>
      <charset val="1"/>
    </font>
    <font>
      <sz val="10"/>
      <name val="Trebuchet MS"/>
      <family val="2"/>
      <charset val="1"/>
    </font>
    <font>
      <b/>
      <i/>
      <sz val="12"/>
      <color rgb="FF003366"/>
      <name val="Trebuchet MS"/>
      <family val="2"/>
      <charset val="1"/>
    </font>
    <font>
      <sz val="12"/>
      <name val="Trebuchet MS"/>
      <family val="2"/>
      <charset val="1"/>
    </font>
    <font>
      <sz val="12"/>
      <name val="Arial"/>
      <family val="2"/>
      <charset val="1"/>
    </font>
    <font>
      <b/>
      <i/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000080"/>
        <bgColor rgb="FF000080"/>
      </patternFill>
    </fill>
    <fill>
      <patternFill patternType="solid">
        <fgColor rgb="FFFF3366"/>
        <bgColor rgb="FFFF00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71" fontId="25" fillId="0" borderId="0" applyBorder="0" applyProtection="0"/>
    <xf numFmtId="9" fontId="25" fillId="0" borderId="0" applyBorder="0" applyProtection="0"/>
    <xf numFmtId="0" fontId="1" fillId="0" borderId="0"/>
  </cellStyleXfs>
  <cellXfs count="79">
    <xf numFmtId="0" fontId="0" fillId="0" borderId="0" xfId="0"/>
    <xf numFmtId="0" fontId="2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right"/>
    </xf>
    <xf numFmtId="0" fontId="10" fillId="2" borderId="3" xfId="0" applyFont="1" applyFill="1" applyBorder="1" applyAlignment="1" applyProtection="1">
      <alignment horizontal="center" shrinkToFit="1"/>
      <protection locked="0"/>
    </xf>
    <xf numFmtId="3" fontId="10" fillId="2" borderId="3" xfId="0" applyNumberFormat="1" applyFont="1" applyFill="1" applyBorder="1" applyAlignment="1" applyProtection="1">
      <alignment horizontal="center" shrinkToFit="1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9" fontId="9" fillId="0" borderId="0" xfId="2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4" fontId="2" fillId="0" borderId="0" xfId="0" applyNumberFormat="1" applyFont="1" applyProtection="1"/>
    <xf numFmtId="4" fontId="11" fillId="0" borderId="0" xfId="0" applyNumberFormat="1" applyFont="1" applyProtection="1"/>
    <xf numFmtId="0" fontId="12" fillId="0" borderId="0" xfId="0" applyFont="1" applyBorder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 wrapText="1"/>
    </xf>
    <xf numFmtId="0" fontId="14" fillId="0" borderId="0" xfId="0" applyFont="1" applyAlignment="1" applyProtection="1">
      <alignment horizontal="center" vertical="center"/>
    </xf>
    <xf numFmtId="4" fontId="15" fillId="0" borderId="0" xfId="0" applyNumberFormat="1" applyFont="1" applyProtection="1"/>
    <xf numFmtId="4" fontId="2" fillId="0" borderId="0" xfId="0" applyNumberFormat="1" applyFont="1" applyAlignment="1" applyProtection="1">
      <alignment horizontal="right"/>
    </xf>
    <xf numFmtId="165" fontId="2" fillId="0" borderId="0" xfId="0" applyNumberFormat="1" applyFont="1" applyProtection="1"/>
    <xf numFmtId="4" fontId="2" fillId="0" borderId="0" xfId="0" applyNumberFormat="1" applyFont="1" applyProtection="1"/>
    <xf numFmtId="166" fontId="2" fillId="0" borderId="0" xfId="0" applyNumberFormat="1" applyFont="1" applyProtection="1"/>
    <xf numFmtId="167" fontId="2" fillId="0" borderId="0" xfId="0" applyNumberFormat="1" applyFont="1" applyProtection="1"/>
    <xf numFmtId="4" fontId="15" fillId="0" borderId="0" xfId="0" applyNumberFormat="1" applyFont="1" applyAlignment="1" applyProtection="1">
      <alignment horizontal="right"/>
    </xf>
    <xf numFmtId="167" fontId="2" fillId="0" borderId="4" xfId="0" applyNumberFormat="1" applyFont="1" applyBorder="1" applyProtection="1"/>
    <xf numFmtId="167" fontId="2" fillId="0" borderId="0" xfId="0" applyNumberFormat="1" applyFont="1" applyBorder="1" applyProtection="1"/>
    <xf numFmtId="0" fontId="9" fillId="0" borderId="0" xfId="0" applyFont="1" applyProtection="1"/>
    <xf numFmtId="165" fontId="9" fillId="0" borderId="0" xfId="0" applyNumberFormat="1" applyFont="1" applyAlignment="1" applyProtection="1">
      <alignment horizontal="center"/>
    </xf>
    <xf numFmtId="0" fontId="12" fillId="3" borderId="0" xfId="0" applyFont="1" applyFill="1" applyProtection="1"/>
    <xf numFmtId="0" fontId="2" fillId="3" borderId="0" xfId="0" applyFont="1" applyFill="1" applyProtection="1"/>
    <xf numFmtId="168" fontId="2" fillId="0" borderId="0" xfId="0" applyNumberFormat="1" applyFont="1" applyProtection="1"/>
    <xf numFmtId="169" fontId="2" fillId="0" borderId="0" xfId="0" applyNumberFormat="1" applyFont="1" applyProtection="1"/>
    <xf numFmtId="170" fontId="9" fillId="4" borderId="0" xfId="0" applyNumberFormat="1" applyFont="1" applyFill="1" applyProtection="1"/>
    <xf numFmtId="0" fontId="9" fillId="4" borderId="0" xfId="0" applyFont="1" applyFill="1" applyProtection="1"/>
    <xf numFmtId="0" fontId="2" fillId="4" borderId="0" xfId="0" applyFont="1" applyFill="1" applyProtection="1"/>
    <xf numFmtId="168" fontId="9" fillId="4" borderId="0" xfId="0" applyNumberFormat="1" applyFont="1" applyFill="1" applyProtection="1"/>
    <xf numFmtId="169" fontId="9" fillId="4" borderId="0" xfId="0" applyNumberFormat="1" applyFont="1" applyFill="1" applyProtection="1"/>
    <xf numFmtId="167" fontId="9" fillId="0" borderId="0" xfId="0" applyNumberFormat="1" applyFont="1" applyProtection="1"/>
    <xf numFmtId="170" fontId="2" fillId="0" borderId="0" xfId="0" applyNumberFormat="1" applyFont="1" applyProtection="1"/>
    <xf numFmtId="0" fontId="12" fillId="0" borderId="0" xfId="0" applyFont="1" applyProtection="1"/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 shrinkToFit="1"/>
    </xf>
    <xf numFmtId="0" fontId="16" fillId="0" borderId="7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  <protection locked="0"/>
    </xf>
    <xf numFmtId="9" fontId="2" fillId="0" borderId="0" xfId="2" applyFont="1" applyBorder="1" applyAlignment="1" applyProtection="1">
      <alignment horizontal="center"/>
    </xf>
    <xf numFmtId="172" fontId="2" fillId="2" borderId="0" xfId="1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Protection="1"/>
    <xf numFmtId="170" fontId="9" fillId="4" borderId="9" xfId="0" applyNumberFormat="1" applyFont="1" applyFill="1" applyBorder="1" applyProtection="1"/>
    <xf numFmtId="170" fontId="9" fillId="0" borderId="9" xfId="0" applyNumberFormat="1" applyFont="1" applyBorder="1" applyProtection="1"/>
    <xf numFmtId="0" fontId="2" fillId="2" borderId="10" xfId="0" applyFont="1" applyFill="1" applyBorder="1" applyAlignment="1" applyProtection="1">
      <alignment horizontal="center"/>
      <protection locked="0"/>
    </xf>
    <xf numFmtId="9" fontId="2" fillId="0" borderId="11" xfId="2" applyFont="1" applyBorder="1" applyAlignment="1" applyProtection="1">
      <alignment horizontal="center"/>
    </xf>
    <xf numFmtId="172" fontId="2" fillId="2" borderId="11" xfId="1" applyNumberFormat="1" applyFont="1" applyFill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Protection="1"/>
    <xf numFmtId="165" fontId="2" fillId="0" borderId="11" xfId="0" applyNumberFormat="1" applyFont="1" applyBorder="1" applyProtection="1"/>
    <xf numFmtId="170" fontId="9" fillId="0" borderId="12" xfId="0" applyNumberFormat="1" applyFont="1" applyBorder="1" applyProtection="1"/>
    <xf numFmtId="0" fontId="2" fillId="0" borderId="0" xfId="0" applyFont="1" applyBorder="1" applyProtection="1"/>
    <xf numFmtId="4" fontId="9" fillId="0" borderId="0" xfId="0" applyNumberFormat="1" applyFont="1" applyProtection="1"/>
    <xf numFmtId="0" fontId="17" fillId="0" borderId="0" xfId="0" applyFont="1" applyAlignment="1">
      <alignment horizontal="center"/>
    </xf>
    <xf numFmtId="9" fontId="17" fillId="0" borderId="0" xfId="2" applyFont="1" applyBorder="1" applyAlignment="1" applyProtection="1"/>
    <xf numFmtId="0" fontId="18" fillId="0" borderId="0" xfId="0" applyFont="1" applyAlignment="1">
      <alignment horizontal="left"/>
    </xf>
    <xf numFmtId="9" fontId="19" fillId="0" borderId="0" xfId="2" applyFont="1" applyBorder="1" applyAlignment="1" applyProtection="1"/>
    <xf numFmtId="0" fontId="20" fillId="0" borderId="0" xfId="0" applyFont="1"/>
    <xf numFmtId="0" fontId="21" fillId="5" borderId="0" xfId="3" applyFont="1" applyFill="1" applyBorder="1" applyAlignment="1">
      <alignment horizontal="center"/>
    </xf>
    <xf numFmtId="9" fontId="21" fillId="5" borderId="0" xfId="3" applyNumberFormat="1" applyFont="1" applyFill="1" applyBorder="1" applyAlignment="1">
      <alignment horizontal="center"/>
    </xf>
    <xf numFmtId="9" fontId="21" fillId="6" borderId="0" xfId="3" applyNumberFormat="1" applyFont="1" applyFill="1" applyBorder="1" applyAlignment="1">
      <alignment horizontal="center"/>
    </xf>
    <xf numFmtId="0" fontId="22" fillId="0" borderId="0" xfId="3" applyFont="1" applyBorder="1" applyAlignment="1">
      <alignment horizontal="center" wrapText="1"/>
    </xf>
    <xf numFmtId="9" fontId="17" fillId="0" borderId="0" xfId="0" applyNumberFormat="1" applyFont="1" applyBorder="1"/>
    <xf numFmtId="9" fontId="17" fillId="6" borderId="0" xfId="0" applyNumberFormat="1" applyFont="1" applyFill="1" applyBorder="1"/>
    <xf numFmtId="0" fontId="23" fillId="7" borderId="0" xfId="0" applyFont="1" applyFill="1" applyAlignment="1">
      <alignment horizontal="center"/>
    </xf>
    <xf numFmtId="9" fontId="23" fillId="7" borderId="0" xfId="2" applyFont="1" applyFill="1" applyBorder="1" applyAlignment="1" applyProtection="1"/>
    <xf numFmtId="9" fontId="23" fillId="6" borderId="0" xfId="2" applyFont="1" applyFill="1" applyBorder="1" applyAlignment="1" applyProtection="1"/>
    <xf numFmtId="0" fontId="24" fillId="7" borderId="0" xfId="0" applyFont="1" applyFill="1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</cellXfs>
  <cellStyles count="4">
    <cellStyle name="Migliaia" xfId="1" builtinId="3"/>
    <cellStyle name="Normale" xfId="0" builtinId="0"/>
    <cellStyle name="Normale_Foglio1" xfId="3"/>
    <cellStyle name="Percentuale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57240</xdr:colOff>
      <xdr:row>34</xdr:row>
      <xdr:rowOff>37440</xdr:rowOff>
    </xdr:from>
    <xdr:to>
      <xdr:col>7</xdr:col>
      <xdr:colOff>676080</xdr:colOff>
      <xdr:row>36</xdr:row>
      <xdr:rowOff>94320</xdr:rowOff>
    </xdr:to>
    <xdr:sp macro="" textlink="">
      <xdr:nvSpPr>
        <xdr:cNvPr id="2" name="CustomShape 1"/>
        <xdr:cNvSpPr/>
      </xdr:nvSpPr>
      <xdr:spPr>
        <a:xfrm flipV="1">
          <a:off x="5680800" y="6190560"/>
          <a:ext cx="1949040" cy="38052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66600</xdr:colOff>
      <xdr:row>31</xdr:row>
      <xdr:rowOff>19080</xdr:rowOff>
    </xdr:from>
    <xdr:to>
      <xdr:col>7</xdr:col>
      <xdr:colOff>685440</xdr:colOff>
      <xdr:row>33</xdr:row>
      <xdr:rowOff>85320</xdr:rowOff>
    </xdr:to>
    <xdr:sp macro="" textlink="">
      <xdr:nvSpPr>
        <xdr:cNvPr id="2" name="CustomShape 1"/>
        <xdr:cNvSpPr/>
      </xdr:nvSpPr>
      <xdr:spPr>
        <a:xfrm flipV="1">
          <a:off x="5690160" y="5514480"/>
          <a:ext cx="1949040" cy="39024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0"/>
  <sheetViews>
    <sheetView tabSelected="1" topLeftCell="A16" zoomScaleNormal="100" workbookViewId="0">
      <selection activeCell="I39" sqref="I39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customWidth="1"/>
    <col min="12" max="256" width="8.85546875" style="1" customWidth="1"/>
    <col min="257" max="1025" width="8.85546875" customWidth="1"/>
  </cols>
  <sheetData>
    <row r="1" spans="1:9" s="3" customFormat="1" ht="18" customHeight="1">
      <c r="A1" s="77" t="s">
        <v>174</v>
      </c>
      <c r="B1" s="77"/>
      <c r="C1" s="77"/>
      <c r="D1" s="77"/>
      <c r="E1" s="77"/>
      <c r="F1" s="77"/>
      <c r="G1" s="77"/>
      <c r="H1" s="77"/>
      <c r="I1" s="2"/>
    </row>
    <row r="2" spans="1:9" s="5" customFormat="1" ht="18" customHeight="1">
      <c r="A2" s="78" t="s">
        <v>0</v>
      </c>
      <c r="B2" s="78"/>
      <c r="C2" s="78"/>
      <c r="D2" s="78"/>
      <c r="E2" s="78"/>
      <c r="F2" s="78"/>
      <c r="G2" s="78"/>
      <c r="H2" s="78"/>
      <c r="I2" s="4"/>
    </row>
    <row r="3" spans="1:9" s="6" customFormat="1" ht="8.25" customHeight="1">
      <c r="A3" s="1"/>
      <c r="H3" s="7"/>
      <c r="I3" s="7"/>
    </row>
    <row r="4" spans="1:9" ht="18" customHeight="1">
      <c r="G4" s="8" t="s">
        <v>1</v>
      </c>
      <c r="H4" s="9"/>
      <c r="I4" s="7"/>
    </row>
    <row r="5" spans="1:9" ht="18" customHeight="1">
      <c r="G5" s="8" t="s">
        <v>178</v>
      </c>
      <c r="H5" s="10">
        <v>8827469</v>
      </c>
      <c r="I5" s="7"/>
    </row>
    <row r="6" spans="1:9" ht="18" customHeight="1">
      <c r="G6" s="8" t="s">
        <v>2</v>
      </c>
      <c r="H6" s="11" t="s">
        <v>168</v>
      </c>
      <c r="I6" s="7"/>
    </row>
    <row r="7" spans="1:9" ht="18" customHeight="1">
      <c r="G7" s="8" t="s">
        <v>3</v>
      </c>
      <c r="H7" s="12">
        <f>IF(H6&lt;&gt;"",(VLOOKUP($H$6,Maggiorazioni!$A$5:$B$114,2,0)),0)</f>
        <v>0.2</v>
      </c>
      <c r="I7" s="12"/>
    </row>
    <row r="8" spans="1:9" ht="18" customHeight="1">
      <c r="B8" s="13"/>
      <c r="C8" s="14"/>
      <c r="G8" s="13"/>
      <c r="H8" s="15"/>
      <c r="I8" s="15"/>
    </row>
    <row r="9" spans="1:9">
      <c r="A9" s="16" t="s">
        <v>4</v>
      </c>
    </row>
    <row r="11" spans="1:9" ht="26.25" customHeight="1">
      <c r="D11" s="17" t="s">
        <v>5</v>
      </c>
      <c r="E11" s="17" t="s">
        <v>6</v>
      </c>
      <c r="F11" s="18" t="s">
        <v>7</v>
      </c>
      <c r="G11" s="17" t="s">
        <v>8</v>
      </c>
      <c r="H11" s="17" t="s">
        <v>9</v>
      </c>
      <c r="I11" s="17"/>
    </row>
    <row r="12" spans="1:9">
      <c r="A12" s="19"/>
      <c r="B12" s="1" t="s">
        <v>10</v>
      </c>
      <c r="D12" s="20">
        <v>0</v>
      </c>
      <c r="E12" s="20">
        <v>100000</v>
      </c>
      <c r="F12" s="21" t="s">
        <v>11</v>
      </c>
      <c r="G12" s="13" t="s">
        <v>12</v>
      </c>
      <c r="H12" s="22">
        <v>200</v>
      </c>
      <c r="I12" s="22"/>
    </row>
    <row r="13" spans="1:9">
      <c r="A13" s="19"/>
      <c r="B13" s="1" t="s">
        <v>13</v>
      </c>
      <c r="D13" s="20">
        <v>100000</v>
      </c>
      <c r="E13" s="20">
        <v>250000</v>
      </c>
      <c r="F13" s="23">
        <f t="shared" ref="F13:F19" si="0">IF($H$5&lt;D13,0,IF($H$5&gt;E13,E13-D13,$H$5-D13))</f>
        <v>150000</v>
      </c>
      <c r="G13" s="24">
        <v>1.4999999999999999E-4</v>
      </c>
      <c r="H13" s="25">
        <f t="shared" ref="H13:H19" si="1">ROUND(F13*G13,5)</f>
        <v>22.5</v>
      </c>
      <c r="I13" s="25"/>
    </row>
    <row r="14" spans="1:9">
      <c r="A14" s="19"/>
      <c r="B14" s="1" t="s">
        <v>14</v>
      </c>
      <c r="D14" s="20">
        <v>250000</v>
      </c>
      <c r="E14" s="20">
        <v>500000</v>
      </c>
      <c r="F14" s="23">
        <f t="shared" si="0"/>
        <v>250000</v>
      </c>
      <c r="G14" s="24">
        <v>1.2999999999999999E-4</v>
      </c>
      <c r="H14" s="25">
        <f t="shared" si="1"/>
        <v>32.5</v>
      </c>
      <c r="I14" s="25"/>
    </row>
    <row r="15" spans="1:9">
      <c r="A15" s="19"/>
      <c r="B15" s="1" t="s">
        <v>15</v>
      </c>
      <c r="D15" s="20">
        <v>500000</v>
      </c>
      <c r="E15" s="20">
        <v>1000000</v>
      </c>
      <c r="F15" s="23">
        <f t="shared" si="0"/>
        <v>500000</v>
      </c>
      <c r="G15" s="24">
        <v>1E-4</v>
      </c>
      <c r="H15" s="25">
        <f t="shared" si="1"/>
        <v>50</v>
      </c>
      <c r="I15" s="25"/>
    </row>
    <row r="16" spans="1:9">
      <c r="A16" s="19"/>
      <c r="B16" s="1" t="s">
        <v>16</v>
      </c>
      <c r="D16" s="20">
        <v>1000000</v>
      </c>
      <c r="E16" s="20">
        <v>10000000</v>
      </c>
      <c r="F16" s="23">
        <f t="shared" si="0"/>
        <v>7827469</v>
      </c>
      <c r="G16" s="24">
        <v>9.0000000000000006E-5</v>
      </c>
      <c r="H16" s="25">
        <f t="shared" si="1"/>
        <v>704.47221000000002</v>
      </c>
      <c r="I16" s="25"/>
    </row>
    <row r="17" spans="1:11">
      <c r="A17" s="19"/>
      <c r="B17" s="1" t="s">
        <v>17</v>
      </c>
      <c r="D17" s="20">
        <v>10000000</v>
      </c>
      <c r="E17" s="20">
        <v>35000000</v>
      </c>
      <c r="F17" s="23">
        <f t="shared" si="0"/>
        <v>0</v>
      </c>
      <c r="G17" s="24">
        <v>5.0000000000000002E-5</v>
      </c>
      <c r="H17" s="25">
        <f t="shared" si="1"/>
        <v>0</v>
      </c>
      <c r="I17" s="25"/>
    </row>
    <row r="18" spans="1:11">
      <c r="A18" s="19"/>
      <c r="B18" s="1" t="s">
        <v>18</v>
      </c>
      <c r="D18" s="20">
        <v>35000000</v>
      </c>
      <c r="E18" s="20">
        <v>50000000</v>
      </c>
      <c r="F18" s="23">
        <f t="shared" si="0"/>
        <v>0</v>
      </c>
      <c r="G18" s="24">
        <v>3.0000000000000001E-5</v>
      </c>
      <c r="H18" s="25">
        <f t="shared" si="1"/>
        <v>0</v>
      </c>
      <c r="I18" s="25"/>
    </row>
    <row r="19" spans="1:11">
      <c r="A19" s="19"/>
      <c r="B19" s="1" t="s">
        <v>19</v>
      </c>
      <c r="D19" s="20">
        <v>50000000</v>
      </c>
      <c r="E19" s="26" t="s">
        <v>20</v>
      </c>
      <c r="F19" s="23">
        <f t="shared" si="0"/>
        <v>0</v>
      </c>
      <c r="G19" s="24">
        <v>1.0000000000000001E-5</v>
      </c>
      <c r="H19" s="27">
        <f t="shared" si="1"/>
        <v>0</v>
      </c>
      <c r="I19" s="28"/>
    </row>
    <row r="20" spans="1:11">
      <c r="F20" s="29"/>
      <c r="G20" s="29"/>
      <c r="H20" s="25">
        <f>IF(SUM(H12:H19)&gt;40000,40000,SUM(H12:H19))</f>
        <v>1009.47221</v>
      </c>
      <c r="I20" s="30" t="s">
        <v>21</v>
      </c>
    </row>
    <row r="21" spans="1:11">
      <c r="F21" s="29"/>
      <c r="G21" s="29"/>
      <c r="H21" s="23"/>
      <c r="I21" s="23"/>
    </row>
    <row r="22" spans="1:11">
      <c r="A22" s="31" t="s">
        <v>22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1">
      <c r="A23" s="29"/>
    </row>
    <row r="24" spans="1:11">
      <c r="A24" s="19"/>
      <c r="B24" s="29" t="s">
        <v>23</v>
      </c>
      <c r="F24" s="25">
        <f>ROUND(H20,5)</f>
        <v>1009.47221</v>
      </c>
      <c r="I24" s="33"/>
      <c r="J24" s="25"/>
      <c r="K24" s="34"/>
    </row>
    <row r="25" spans="1:11">
      <c r="A25" s="19"/>
      <c r="B25" s="29" t="s">
        <v>24</v>
      </c>
      <c r="F25" s="25">
        <f>ROUND($H$7*F24,5)</f>
        <v>201.89444</v>
      </c>
      <c r="G25" s="29"/>
      <c r="I25" s="33"/>
      <c r="J25" s="25"/>
      <c r="K25" s="34"/>
    </row>
    <row r="26" spans="1:11">
      <c r="A26" s="19"/>
      <c r="B26" s="29" t="s">
        <v>25</v>
      </c>
      <c r="F26" s="25">
        <f>ROUND(SUM(F24:F25),5)</f>
        <v>1211.3666499999999</v>
      </c>
      <c r="G26" s="29"/>
      <c r="I26" s="33"/>
      <c r="J26" s="25"/>
      <c r="K26" s="34"/>
    </row>
    <row r="27" spans="1:11">
      <c r="A27" s="19"/>
      <c r="B27" s="29" t="s">
        <v>26</v>
      </c>
      <c r="F27" s="25">
        <f>F26-(F26*0.5)</f>
        <v>605.68332499999997</v>
      </c>
      <c r="G27" s="29"/>
      <c r="I27" s="33"/>
      <c r="J27" s="25"/>
      <c r="K27" s="34"/>
    </row>
    <row r="28" spans="1:11">
      <c r="B28" s="1" t="s">
        <v>27</v>
      </c>
      <c r="F28" s="22">
        <f>ROUND(F27,2)</f>
        <v>605.67999999999995</v>
      </c>
      <c r="I28" s="33"/>
      <c r="J28" s="22"/>
      <c r="K28" s="34"/>
    </row>
    <row r="29" spans="1:11">
      <c r="B29" s="1" t="s">
        <v>28</v>
      </c>
      <c r="F29" s="35">
        <f>ROUND(F28,0)</f>
        <v>606</v>
      </c>
      <c r="G29" s="36" t="s">
        <v>29</v>
      </c>
      <c r="H29" s="37"/>
      <c r="I29" s="38"/>
      <c r="J29" s="35"/>
      <c r="K29" s="39"/>
    </row>
    <row r="31" spans="1:11">
      <c r="A31" s="31" t="s">
        <v>179</v>
      </c>
      <c r="B31" s="32"/>
      <c r="C31" s="32"/>
      <c r="D31" s="32"/>
      <c r="E31" s="32"/>
      <c r="F31" s="32"/>
      <c r="G31" s="32"/>
      <c r="H31" s="32"/>
      <c r="I31" s="32"/>
      <c r="J31" s="32"/>
    </row>
    <row r="33" spans="1:11" ht="18" customHeight="1">
      <c r="G33" s="8" t="s">
        <v>176</v>
      </c>
      <c r="H33" s="11">
        <v>1</v>
      </c>
    </row>
    <row r="35" spans="1:11">
      <c r="A35" s="19"/>
      <c r="B35" s="29" t="s">
        <v>23</v>
      </c>
      <c r="F35" s="25">
        <f>ROUND(H20,5)</f>
        <v>1009.47221</v>
      </c>
    </row>
    <row r="36" spans="1:11">
      <c r="A36" s="19"/>
      <c r="B36" s="29" t="s">
        <v>30</v>
      </c>
      <c r="F36" s="25">
        <f>ROUND(IF(F35*20%&gt;200,200,F35*20%),5)</f>
        <v>200</v>
      </c>
    </row>
    <row r="37" spans="1:11">
      <c r="B37" s="29" t="s">
        <v>31</v>
      </c>
      <c r="F37" s="25">
        <f>F36*H33</f>
        <v>200</v>
      </c>
    </row>
    <row r="38" spans="1:11">
      <c r="B38" s="29" t="s">
        <v>32</v>
      </c>
      <c r="F38" s="25">
        <f>SUM(F35+F37)</f>
        <v>1209.4722099999999</v>
      </c>
    </row>
    <row r="39" spans="1:11">
      <c r="B39" s="29" t="s">
        <v>33</v>
      </c>
      <c r="F39" s="25">
        <f>F38*$H$7</f>
        <v>241.894442</v>
      </c>
    </row>
    <row r="40" spans="1:11">
      <c r="A40" s="19"/>
      <c r="B40" s="29" t="s">
        <v>34</v>
      </c>
      <c r="F40" s="25">
        <f>ROUND(SUM(F38+F39),5)</f>
        <v>1451.3666499999999</v>
      </c>
      <c r="G40" s="29"/>
    </row>
    <row r="41" spans="1:11">
      <c r="A41" s="19"/>
      <c r="B41" s="29" t="s">
        <v>35</v>
      </c>
      <c r="F41" s="25">
        <f>ROUND(F40-(F40*0.5),5)</f>
        <v>725.68332999999996</v>
      </c>
      <c r="G41" s="29"/>
    </row>
    <row r="42" spans="1:11">
      <c r="B42" s="1" t="s">
        <v>27</v>
      </c>
      <c r="F42" s="22">
        <f>ROUND(F41,2)</f>
        <v>725.68</v>
      </c>
      <c r="J42" s="40"/>
    </row>
    <row r="43" spans="1:11">
      <c r="B43" s="1" t="s">
        <v>36</v>
      </c>
      <c r="F43" s="35">
        <f>ROUND(F42,0)</f>
        <v>726</v>
      </c>
      <c r="G43" s="36" t="s">
        <v>29</v>
      </c>
      <c r="H43" s="37"/>
      <c r="I43" s="37"/>
      <c r="J43" s="40"/>
    </row>
    <row r="44" spans="1:11">
      <c r="F44" s="41"/>
    </row>
    <row r="45" spans="1:11">
      <c r="A45" s="31" t="s">
        <v>180</v>
      </c>
      <c r="B45" s="32"/>
      <c r="C45" s="32"/>
      <c r="D45" s="32"/>
      <c r="E45" s="32"/>
      <c r="F45" s="32"/>
      <c r="G45" s="32"/>
      <c r="H45" s="32"/>
      <c r="I45" s="32"/>
      <c r="J45" s="32"/>
    </row>
    <row r="46" spans="1:11">
      <c r="A46" s="42"/>
    </row>
    <row r="47" spans="1:11" ht="51">
      <c r="C47" s="43" t="s">
        <v>37</v>
      </c>
      <c r="D47" s="44" t="s">
        <v>38</v>
      </c>
      <c r="E47" s="44" t="s">
        <v>39</v>
      </c>
      <c r="F47" s="45" t="s">
        <v>40</v>
      </c>
      <c r="G47" s="45" t="s">
        <v>41</v>
      </c>
      <c r="H47" s="46" t="s">
        <v>42</v>
      </c>
      <c r="I47" s="46" t="s">
        <v>43</v>
      </c>
      <c r="J47" s="45" t="s">
        <v>44</v>
      </c>
      <c r="K47" s="47" t="s">
        <v>45</v>
      </c>
    </row>
    <row r="48" spans="1:11">
      <c r="C48" s="48" t="s">
        <v>46</v>
      </c>
      <c r="D48" s="49">
        <f>IF(C48&lt;&gt;"",VLOOKUP(C48,Maggiorazioni!$A$5:$B$114,2,0),0)</f>
        <v>0.1</v>
      </c>
      <c r="E48" s="50">
        <v>1</v>
      </c>
      <c r="F48" s="28">
        <f t="shared" ref="F48:F60" si="2">IF(AND(C48&lt;&gt;"",E48&gt;0),IF($H$20*20%&gt;200,200,$H$20*20%),0)</f>
        <v>200</v>
      </c>
      <c r="G48" s="28">
        <f t="shared" ref="G48:G59" si="3">(F48*E48)</f>
        <v>200</v>
      </c>
      <c r="H48" s="28">
        <f t="shared" ref="H48:H60" si="4">ROUND((G48*D48+G48),5)</f>
        <v>220</v>
      </c>
      <c r="I48" s="28">
        <f t="shared" ref="I48:I60" si="5">H48-(H48*0.5)</f>
        <v>110</v>
      </c>
      <c r="J48" s="51">
        <f t="shared" ref="J48:J60" si="6">ROUND(I48,2)</f>
        <v>110</v>
      </c>
      <c r="K48" s="52">
        <f t="shared" ref="K48:K60" si="7">ROUND(J48,0)</f>
        <v>110</v>
      </c>
    </row>
    <row r="49" spans="3:11">
      <c r="C49" s="48" t="s">
        <v>47</v>
      </c>
      <c r="D49" s="49">
        <f>IF(C49&lt;&gt;"",VLOOKUP(C49,Maggiorazioni!$A$5:$B$114,2,0),0)</f>
        <v>0.12</v>
      </c>
      <c r="E49" s="50">
        <v>1</v>
      </c>
      <c r="F49" s="28">
        <f t="shared" si="2"/>
        <v>200</v>
      </c>
      <c r="G49" s="28">
        <f t="shared" si="3"/>
        <v>200</v>
      </c>
      <c r="H49" s="28">
        <f t="shared" si="4"/>
        <v>224</v>
      </c>
      <c r="I49" s="28">
        <f t="shared" si="5"/>
        <v>112</v>
      </c>
      <c r="J49" s="51">
        <f t="shared" si="6"/>
        <v>112</v>
      </c>
      <c r="K49" s="52">
        <f t="shared" si="7"/>
        <v>112</v>
      </c>
    </row>
    <row r="50" spans="3:11">
      <c r="C50" s="48"/>
      <c r="D50" s="49">
        <f>IF(C50&lt;&gt;"",VLOOKUP(C50,Maggiorazioni!$A$5:$B$114,2,0),0)</f>
        <v>0</v>
      </c>
      <c r="E50" s="50"/>
      <c r="F50" s="28">
        <f t="shared" si="2"/>
        <v>0</v>
      </c>
      <c r="G50" s="28">
        <f t="shared" si="3"/>
        <v>0</v>
      </c>
      <c r="H50" s="28">
        <f t="shared" si="4"/>
        <v>0</v>
      </c>
      <c r="I50" s="28">
        <f t="shared" si="5"/>
        <v>0</v>
      </c>
      <c r="J50" s="51">
        <f t="shared" si="6"/>
        <v>0</v>
      </c>
      <c r="K50" s="53">
        <f t="shared" si="7"/>
        <v>0</v>
      </c>
    </row>
    <row r="51" spans="3:11">
      <c r="C51" s="48"/>
      <c r="D51" s="49">
        <f>IF(C51&lt;&gt;"",VLOOKUP(C51,Maggiorazioni!$A$5:$B$114,2,0),0)</f>
        <v>0</v>
      </c>
      <c r="E51" s="50"/>
      <c r="F51" s="28">
        <f t="shared" si="2"/>
        <v>0</v>
      </c>
      <c r="G51" s="28">
        <f t="shared" si="3"/>
        <v>0</v>
      </c>
      <c r="H51" s="28">
        <f t="shared" si="4"/>
        <v>0</v>
      </c>
      <c r="I51" s="28">
        <f t="shared" si="5"/>
        <v>0</v>
      </c>
      <c r="J51" s="51">
        <f t="shared" si="6"/>
        <v>0</v>
      </c>
      <c r="K51" s="53">
        <f t="shared" si="7"/>
        <v>0</v>
      </c>
    </row>
    <row r="52" spans="3:11">
      <c r="C52" s="48"/>
      <c r="D52" s="49">
        <f>IF(C52&lt;&gt;"",VLOOKUP(C52,Maggiorazioni!$A$5:$B$114,2,0),0)</f>
        <v>0</v>
      </c>
      <c r="E52" s="50"/>
      <c r="F52" s="28">
        <f t="shared" si="2"/>
        <v>0</v>
      </c>
      <c r="G52" s="28">
        <f t="shared" si="3"/>
        <v>0</v>
      </c>
      <c r="H52" s="28">
        <f t="shared" si="4"/>
        <v>0</v>
      </c>
      <c r="I52" s="28">
        <f t="shared" si="5"/>
        <v>0</v>
      </c>
      <c r="J52" s="51">
        <f t="shared" si="6"/>
        <v>0</v>
      </c>
      <c r="K52" s="53">
        <f t="shared" si="7"/>
        <v>0</v>
      </c>
    </row>
    <row r="53" spans="3:11">
      <c r="C53" s="48"/>
      <c r="D53" s="49">
        <f>IF(C53&lt;&gt;"",VLOOKUP(C53,Maggiorazioni!$A$5:$B$114,2,0),0)</f>
        <v>0</v>
      </c>
      <c r="E53" s="50"/>
      <c r="F53" s="28">
        <f t="shared" si="2"/>
        <v>0</v>
      </c>
      <c r="G53" s="28">
        <f t="shared" si="3"/>
        <v>0</v>
      </c>
      <c r="H53" s="28">
        <f t="shared" si="4"/>
        <v>0</v>
      </c>
      <c r="I53" s="28">
        <f t="shared" si="5"/>
        <v>0</v>
      </c>
      <c r="J53" s="51">
        <f t="shared" si="6"/>
        <v>0</v>
      </c>
      <c r="K53" s="53">
        <f t="shared" si="7"/>
        <v>0</v>
      </c>
    </row>
    <row r="54" spans="3:11">
      <c r="C54" s="48"/>
      <c r="D54" s="49">
        <f>IF(C54&lt;&gt;"",VLOOKUP(C54,Maggiorazioni!$A$5:$B$114,2,0),0)</f>
        <v>0</v>
      </c>
      <c r="E54" s="50"/>
      <c r="F54" s="28">
        <f t="shared" si="2"/>
        <v>0</v>
      </c>
      <c r="G54" s="28">
        <f t="shared" si="3"/>
        <v>0</v>
      </c>
      <c r="H54" s="28">
        <f t="shared" si="4"/>
        <v>0</v>
      </c>
      <c r="I54" s="28">
        <f t="shared" si="5"/>
        <v>0</v>
      </c>
      <c r="J54" s="51">
        <f t="shared" si="6"/>
        <v>0</v>
      </c>
      <c r="K54" s="53">
        <f t="shared" si="7"/>
        <v>0</v>
      </c>
    </row>
    <row r="55" spans="3:11">
      <c r="C55" s="48"/>
      <c r="D55" s="49">
        <f>IF(C55&lt;&gt;"",VLOOKUP(C55,Maggiorazioni!$A$5:$B$114,2,0),0)</f>
        <v>0</v>
      </c>
      <c r="E55" s="50"/>
      <c r="F55" s="28">
        <f t="shared" si="2"/>
        <v>0</v>
      </c>
      <c r="G55" s="28">
        <f t="shared" si="3"/>
        <v>0</v>
      </c>
      <c r="H55" s="28">
        <f t="shared" si="4"/>
        <v>0</v>
      </c>
      <c r="I55" s="28">
        <f t="shared" si="5"/>
        <v>0</v>
      </c>
      <c r="J55" s="51">
        <f t="shared" si="6"/>
        <v>0</v>
      </c>
      <c r="K55" s="53">
        <f t="shared" si="7"/>
        <v>0</v>
      </c>
    </row>
    <row r="56" spans="3:11">
      <c r="C56" s="48"/>
      <c r="D56" s="49">
        <f>IF(C56&lt;&gt;"",VLOOKUP(C56,Maggiorazioni!$A$5:$B$114,2,0),0)</f>
        <v>0</v>
      </c>
      <c r="E56" s="50"/>
      <c r="F56" s="28">
        <f t="shared" si="2"/>
        <v>0</v>
      </c>
      <c r="G56" s="28">
        <f t="shared" si="3"/>
        <v>0</v>
      </c>
      <c r="H56" s="28">
        <f t="shared" si="4"/>
        <v>0</v>
      </c>
      <c r="I56" s="28">
        <f t="shared" si="5"/>
        <v>0</v>
      </c>
      <c r="J56" s="51">
        <f t="shared" si="6"/>
        <v>0</v>
      </c>
      <c r="K56" s="53">
        <f t="shared" si="7"/>
        <v>0</v>
      </c>
    </row>
    <row r="57" spans="3:11">
      <c r="C57" s="48"/>
      <c r="D57" s="49">
        <f>IF(C57&lt;&gt;"",VLOOKUP(C57,Maggiorazioni!$A$5:$B$114,2,0),0)</f>
        <v>0</v>
      </c>
      <c r="E57" s="50"/>
      <c r="F57" s="28">
        <f t="shared" si="2"/>
        <v>0</v>
      </c>
      <c r="G57" s="28">
        <f t="shared" si="3"/>
        <v>0</v>
      </c>
      <c r="H57" s="28">
        <f t="shared" si="4"/>
        <v>0</v>
      </c>
      <c r="I57" s="28">
        <f t="shared" si="5"/>
        <v>0</v>
      </c>
      <c r="J57" s="51">
        <f t="shared" si="6"/>
        <v>0</v>
      </c>
      <c r="K57" s="53">
        <f t="shared" si="7"/>
        <v>0</v>
      </c>
    </row>
    <row r="58" spans="3:11">
      <c r="C58" s="48"/>
      <c r="D58" s="49">
        <f>IF(C58&lt;&gt;"",VLOOKUP(C58,Maggiorazioni!$A$5:$B$114,2,0),0)</f>
        <v>0</v>
      </c>
      <c r="E58" s="50"/>
      <c r="F58" s="28">
        <f t="shared" si="2"/>
        <v>0</v>
      </c>
      <c r="G58" s="28">
        <f t="shared" si="3"/>
        <v>0</v>
      </c>
      <c r="H58" s="28">
        <f t="shared" si="4"/>
        <v>0</v>
      </c>
      <c r="I58" s="28">
        <f t="shared" si="5"/>
        <v>0</v>
      </c>
      <c r="J58" s="51">
        <f t="shared" si="6"/>
        <v>0</v>
      </c>
      <c r="K58" s="53">
        <f t="shared" si="7"/>
        <v>0</v>
      </c>
    </row>
    <row r="59" spans="3:11">
      <c r="C59" s="48"/>
      <c r="D59" s="49">
        <f>IF(C59&lt;&gt;"",VLOOKUP(C59,Maggiorazioni!$A$5:$B$114,2,0),0)</f>
        <v>0</v>
      </c>
      <c r="E59" s="50"/>
      <c r="F59" s="28">
        <f t="shared" si="2"/>
        <v>0</v>
      </c>
      <c r="G59" s="28">
        <f t="shared" si="3"/>
        <v>0</v>
      </c>
      <c r="H59" s="28">
        <f t="shared" si="4"/>
        <v>0</v>
      </c>
      <c r="I59" s="28">
        <f t="shared" si="5"/>
        <v>0</v>
      </c>
      <c r="J59" s="51">
        <f t="shared" si="6"/>
        <v>0</v>
      </c>
      <c r="K59" s="53">
        <f t="shared" si="7"/>
        <v>0</v>
      </c>
    </row>
    <row r="60" spans="3:11">
      <c r="C60" s="54"/>
      <c r="D60" s="55">
        <f>IF(C60&lt;&gt;"",VLOOKUP(C60,Maggiorazioni!$A$5:$B$114,2,0),0)</f>
        <v>0</v>
      </c>
      <c r="E60" s="56"/>
      <c r="F60" s="57">
        <f t="shared" si="2"/>
        <v>0</v>
      </c>
      <c r="G60" s="57">
        <f>(F60*D60+F60)*E60</f>
        <v>0</v>
      </c>
      <c r="H60" s="57">
        <f t="shared" si="4"/>
        <v>0</v>
      </c>
      <c r="I60" s="57">
        <f t="shared" si="5"/>
        <v>0</v>
      </c>
      <c r="J60" s="58">
        <f t="shared" si="6"/>
        <v>0</v>
      </c>
      <c r="K60" s="59">
        <f t="shared" si="7"/>
        <v>0</v>
      </c>
    </row>
  </sheetData>
  <mergeCells count="2">
    <mergeCell ref="A1:H1"/>
    <mergeCell ref="A2:H2"/>
  </mergeCells>
  <printOptions horizontalCentered="1"/>
  <pageMargins left="0.196527777777778" right="0.23611111111111099" top="0.54027777777777797" bottom="0.39374999999999999" header="0.51180555555555496" footer="0.51180555555555496"/>
  <pageSetup paperSize="9" scale="56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6"/>
  <sheetViews>
    <sheetView topLeftCell="A40" zoomScaleNormal="100" workbookViewId="0">
      <selection activeCell="A41" sqref="A41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 customWidth="1"/>
    <col min="14" max="14" width="53.28515625" style="1" customWidth="1"/>
    <col min="15" max="1025" width="8.85546875" style="1" customWidth="1"/>
  </cols>
  <sheetData>
    <row r="1" spans="1:9" s="3" customFormat="1" ht="18" customHeight="1">
      <c r="A1" s="77" t="s">
        <v>174</v>
      </c>
      <c r="B1" s="77"/>
      <c r="C1" s="77"/>
      <c r="D1" s="77"/>
      <c r="E1" s="77"/>
      <c r="F1" s="77"/>
      <c r="G1" s="77"/>
      <c r="H1" s="77"/>
    </row>
    <row r="2" spans="1:9" s="5" customFormat="1" ht="18" customHeight="1">
      <c r="A2" s="78" t="s">
        <v>48</v>
      </c>
      <c r="B2" s="78"/>
      <c r="C2" s="78"/>
      <c r="D2" s="78"/>
      <c r="E2" s="78"/>
      <c r="F2" s="78"/>
      <c r="G2" s="78"/>
      <c r="H2" s="78"/>
    </row>
    <row r="3" spans="1:9" s="6" customFormat="1" ht="8.25" customHeight="1">
      <c r="A3" s="1"/>
      <c r="H3" s="7"/>
    </row>
    <row r="4" spans="1:9" ht="18" customHeight="1">
      <c r="G4" s="8" t="s">
        <v>1</v>
      </c>
      <c r="H4" s="9" t="s">
        <v>49</v>
      </c>
    </row>
    <row r="5" spans="1:9" ht="18" customHeight="1">
      <c r="G5" s="8" t="s">
        <v>50</v>
      </c>
      <c r="H5" s="9">
        <v>44</v>
      </c>
    </row>
    <row r="6" spans="1:9" ht="18" customHeight="1">
      <c r="G6" s="8" t="s">
        <v>2</v>
      </c>
      <c r="H6" s="11"/>
    </row>
    <row r="7" spans="1:9" ht="18" customHeight="1">
      <c r="G7" s="8" t="s">
        <v>3</v>
      </c>
      <c r="H7" s="12">
        <f>IF(H6&lt;&gt;"",(VLOOKUP($H$6,Maggiorazioni!$D$5:$E$114,2,0)),0)</f>
        <v>0</v>
      </c>
    </row>
    <row r="8" spans="1:9" ht="18" customHeight="1">
      <c r="G8" s="8"/>
      <c r="H8" s="12"/>
    </row>
    <row r="9" spans="1:9">
      <c r="A9" s="16" t="s">
        <v>51</v>
      </c>
    </row>
    <row r="11" spans="1:9">
      <c r="A11" s="60"/>
      <c r="B11" s="60" t="s">
        <v>52</v>
      </c>
      <c r="F11" s="29"/>
      <c r="G11" s="29"/>
      <c r="H11" s="25">
        <v>44</v>
      </c>
      <c r="I11" s="30" t="s">
        <v>21</v>
      </c>
    </row>
    <row r="12" spans="1:9">
      <c r="A12" s="60"/>
      <c r="B12" s="60" t="s">
        <v>53</v>
      </c>
      <c r="F12" s="29"/>
      <c r="G12" s="29"/>
      <c r="H12" s="25">
        <v>100</v>
      </c>
      <c r="I12" s="30" t="s">
        <v>21</v>
      </c>
    </row>
    <row r="13" spans="1:9">
      <c r="A13" s="60"/>
      <c r="B13" s="60" t="s">
        <v>54</v>
      </c>
      <c r="F13" s="29"/>
      <c r="G13" s="29"/>
      <c r="H13" s="25">
        <v>100</v>
      </c>
      <c r="I13" s="30" t="s">
        <v>21</v>
      </c>
    </row>
    <row r="14" spans="1:9">
      <c r="A14" s="60"/>
      <c r="B14" s="60" t="s">
        <v>55</v>
      </c>
      <c r="F14" s="29"/>
      <c r="G14" s="29"/>
      <c r="H14" s="25">
        <v>100</v>
      </c>
      <c r="I14" s="30" t="s">
        <v>21</v>
      </c>
    </row>
    <row r="15" spans="1:9">
      <c r="A15" s="60"/>
      <c r="B15" s="60" t="s">
        <v>56</v>
      </c>
      <c r="F15" s="29"/>
      <c r="G15" s="29"/>
      <c r="H15" s="25">
        <v>50</v>
      </c>
      <c r="I15" s="30" t="s">
        <v>21</v>
      </c>
    </row>
    <row r="16" spans="1:9">
      <c r="A16" s="60"/>
      <c r="B16" s="60" t="s">
        <v>57</v>
      </c>
      <c r="F16" s="29"/>
      <c r="G16" s="29"/>
      <c r="H16" s="25">
        <v>55</v>
      </c>
      <c r="I16" s="30" t="s">
        <v>21</v>
      </c>
    </row>
    <row r="17" spans="1:14">
      <c r="A17" s="60"/>
      <c r="B17" s="60" t="s">
        <v>58</v>
      </c>
      <c r="F17" s="29"/>
      <c r="G17" s="29"/>
      <c r="H17" s="25">
        <v>55</v>
      </c>
      <c r="I17" s="30" t="s">
        <v>21</v>
      </c>
    </row>
    <row r="18" spans="1:14">
      <c r="A18" s="60"/>
      <c r="B18" s="60" t="s">
        <v>59</v>
      </c>
      <c r="F18" s="29"/>
      <c r="G18" s="29"/>
      <c r="H18" s="25">
        <v>15</v>
      </c>
      <c r="I18" s="30" t="s">
        <v>21</v>
      </c>
    </row>
    <row r="19" spans="1:14">
      <c r="F19" s="29"/>
      <c r="G19" s="29"/>
      <c r="H19" s="23"/>
    </row>
    <row r="20" spans="1:14">
      <c r="A20" s="31" t="s">
        <v>22</v>
      </c>
      <c r="B20" s="32"/>
      <c r="C20" s="32"/>
      <c r="D20" s="32"/>
      <c r="E20" s="32"/>
      <c r="F20" s="32"/>
      <c r="G20" s="32"/>
      <c r="H20" s="32"/>
      <c r="I20" s="32"/>
    </row>
    <row r="21" spans="1:14">
      <c r="A21" s="29"/>
    </row>
    <row r="22" spans="1:14">
      <c r="A22" s="19"/>
      <c r="B22" s="29" t="s">
        <v>23</v>
      </c>
      <c r="F22" s="25">
        <f>H5</f>
        <v>44</v>
      </c>
    </row>
    <row r="23" spans="1:14">
      <c r="A23" s="19"/>
      <c r="B23" s="29" t="s">
        <v>24</v>
      </c>
      <c r="F23" s="25">
        <f>$H$7*F22</f>
        <v>0</v>
      </c>
      <c r="G23" s="29"/>
    </row>
    <row r="24" spans="1:14">
      <c r="A24" s="19"/>
      <c r="B24" s="29" t="s">
        <v>25</v>
      </c>
      <c r="F24" s="25">
        <f>ROUND(SUM(F22:F23),5)</f>
        <v>44</v>
      </c>
      <c r="G24" s="29"/>
      <c r="N24" s="1">
        <f>15*20/100</f>
        <v>3</v>
      </c>
    </row>
    <row r="25" spans="1:14">
      <c r="B25" s="1" t="s">
        <v>27</v>
      </c>
      <c r="F25" s="22">
        <f>ROUND(F24,2)</f>
        <v>44</v>
      </c>
    </row>
    <row r="26" spans="1:14">
      <c r="B26" s="1" t="s">
        <v>36</v>
      </c>
      <c r="F26" s="35">
        <f>ROUND(F25,0)</f>
        <v>44</v>
      </c>
      <c r="G26" s="36" t="s">
        <v>29</v>
      </c>
      <c r="H26" s="37"/>
    </row>
    <row r="27" spans="1:14">
      <c r="F27" s="29"/>
      <c r="G27" s="29"/>
      <c r="H27" s="61"/>
    </row>
    <row r="28" spans="1:14">
      <c r="A28" s="31" t="s">
        <v>175</v>
      </c>
      <c r="B28" s="32"/>
      <c r="C28" s="32"/>
      <c r="D28" s="32"/>
      <c r="E28" s="32"/>
      <c r="F28" s="32"/>
      <c r="G28" s="32"/>
      <c r="H28" s="32"/>
      <c r="I28" s="32"/>
    </row>
    <row r="30" spans="1:14" ht="18" customHeight="1">
      <c r="G30" s="8" t="s">
        <v>176</v>
      </c>
      <c r="H30" s="11">
        <v>1</v>
      </c>
    </row>
    <row r="32" spans="1:14">
      <c r="A32" s="19"/>
      <c r="B32" s="29" t="s">
        <v>23</v>
      </c>
      <c r="F32" s="25">
        <f>H5</f>
        <v>44</v>
      </c>
    </row>
    <row r="33" spans="1:10">
      <c r="A33" s="19"/>
      <c r="B33" s="29" t="s">
        <v>30</v>
      </c>
      <c r="F33" s="25">
        <f>ROUND(IF(H5&lt;&gt;H17,IF(F32*20%&gt;200,200,IF(H5&lt;&gt;H18,H5,0)*20%),H17),5)</f>
        <v>8.8000000000000007</v>
      </c>
    </row>
    <row r="34" spans="1:10">
      <c r="B34" s="29" t="s">
        <v>31</v>
      </c>
      <c r="F34" s="25">
        <f>F33*H30</f>
        <v>8.8000000000000007</v>
      </c>
    </row>
    <row r="35" spans="1:10" ht="11.25" customHeight="1">
      <c r="B35" s="29" t="s">
        <v>32</v>
      </c>
      <c r="F35" s="25">
        <f>IF(H5&lt;&gt;H17,SUM(F32+F34),F34)</f>
        <v>52.8</v>
      </c>
    </row>
    <row r="36" spans="1:10">
      <c r="B36" s="29" t="s">
        <v>33</v>
      </c>
      <c r="F36" s="25">
        <f>F35*$H$7</f>
        <v>0</v>
      </c>
    </row>
    <row r="37" spans="1:10">
      <c r="A37" s="19"/>
      <c r="B37" s="29" t="s">
        <v>34</v>
      </c>
      <c r="F37" s="25">
        <f>ROUND(SUM(F35+F36),5)</f>
        <v>52.8</v>
      </c>
      <c r="G37" s="29"/>
    </row>
    <row r="38" spans="1:10">
      <c r="B38" s="1" t="s">
        <v>27</v>
      </c>
      <c r="F38" s="22">
        <f>ROUND(F37,2)</f>
        <v>52.8</v>
      </c>
    </row>
    <row r="39" spans="1:10">
      <c r="B39" s="1" t="s">
        <v>36</v>
      </c>
      <c r="F39" s="35">
        <f>ROUND(F38,0)</f>
        <v>53</v>
      </c>
      <c r="G39" s="36" t="s">
        <v>29</v>
      </c>
      <c r="H39" s="37"/>
    </row>
    <row r="41" spans="1:10">
      <c r="A41" s="31" t="s">
        <v>177</v>
      </c>
      <c r="B41" s="32"/>
      <c r="C41" s="32"/>
      <c r="D41" s="32"/>
      <c r="E41" s="32"/>
      <c r="F41" s="32"/>
      <c r="G41" s="32"/>
      <c r="H41" s="32"/>
      <c r="I41" s="32"/>
    </row>
    <row r="42" spans="1:10">
      <c r="F42" s="41"/>
    </row>
    <row r="43" spans="1:10" ht="51">
      <c r="C43" s="43" t="s">
        <v>37</v>
      </c>
      <c r="D43" s="44" t="s">
        <v>38</v>
      </c>
      <c r="E43" s="44" t="s">
        <v>39</v>
      </c>
      <c r="F43" s="45" t="s">
        <v>40</v>
      </c>
      <c r="G43" s="45" t="s">
        <v>41</v>
      </c>
      <c r="H43" s="46" t="s">
        <v>42</v>
      </c>
      <c r="I43" s="46" t="s">
        <v>27</v>
      </c>
      <c r="J43" s="47" t="s">
        <v>60</v>
      </c>
    </row>
    <row r="44" spans="1:10">
      <c r="C44" s="48" t="s">
        <v>61</v>
      </c>
      <c r="D44" s="49">
        <f>IF(C44&lt;&gt;"",VLOOKUP(C44,Maggiorazioni!$D$5:$E$114,2,0),0)</f>
        <v>0.2</v>
      </c>
      <c r="E44" s="50">
        <v>3</v>
      </c>
      <c r="F44" s="28">
        <f t="shared" ref="F44:F56" si="0">IF(AND(C44&lt;&gt;"",E44&gt;0),IF($H$5*20%&gt;200,200,IF($H$5&lt;&gt;$H$18,$H$5,0)*20%),0)</f>
        <v>8.8000000000000007</v>
      </c>
      <c r="G44" s="28">
        <f t="shared" ref="G44:G56" si="1">(F44*E44)</f>
        <v>26.400000000000002</v>
      </c>
      <c r="H44" s="28">
        <f t="shared" ref="H44:H53" si="2">ROUND((G44*D44+G44),5)</f>
        <v>31.68</v>
      </c>
      <c r="I44" s="22">
        <f t="shared" ref="I44:I56" si="3">ROUND(H44,2)</f>
        <v>31.68</v>
      </c>
      <c r="J44" s="52">
        <f t="shared" ref="J44:J56" si="4">ROUND(I44,0)</f>
        <v>32</v>
      </c>
    </row>
    <row r="45" spans="1:10">
      <c r="C45" s="48" t="s">
        <v>62</v>
      </c>
      <c r="D45" s="49">
        <f>IF(C45&lt;&gt;"",VLOOKUP(C45,Maggiorazioni!$D$5:$E$114,2,0),0)</f>
        <v>0.15</v>
      </c>
      <c r="E45" s="50">
        <v>2</v>
      </c>
      <c r="F45" s="28">
        <f t="shared" si="0"/>
        <v>8.8000000000000007</v>
      </c>
      <c r="G45" s="28">
        <f t="shared" si="1"/>
        <v>17.600000000000001</v>
      </c>
      <c r="H45" s="28">
        <f t="shared" si="2"/>
        <v>20.239999999999998</v>
      </c>
      <c r="I45" s="22">
        <f t="shared" si="3"/>
        <v>20.239999999999998</v>
      </c>
      <c r="J45" s="52">
        <f t="shared" si="4"/>
        <v>20</v>
      </c>
    </row>
    <row r="46" spans="1:10">
      <c r="C46" s="48"/>
      <c r="D46" s="49">
        <f>IF(C46&lt;&gt;"",VLOOKUP(C46,Maggiorazioni!$D$5:$E$114,2,0),0)</f>
        <v>0</v>
      </c>
      <c r="E46" s="50"/>
      <c r="F46" s="28">
        <f t="shared" si="0"/>
        <v>0</v>
      </c>
      <c r="G46" s="28">
        <f t="shared" si="1"/>
        <v>0</v>
      </c>
      <c r="H46" s="28">
        <f t="shared" si="2"/>
        <v>0</v>
      </c>
      <c r="I46" s="22">
        <f t="shared" si="3"/>
        <v>0</v>
      </c>
      <c r="J46" s="53">
        <f t="shared" si="4"/>
        <v>0</v>
      </c>
    </row>
    <row r="47" spans="1:10">
      <c r="C47" s="48"/>
      <c r="D47" s="49">
        <f>IF(C47&lt;&gt;"",VLOOKUP(C47,Maggiorazioni!$D$5:$E$114,2,0),0)</f>
        <v>0</v>
      </c>
      <c r="E47" s="50"/>
      <c r="F47" s="28">
        <f t="shared" si="0"/>
        <v>0</v>
      </c>
      <c r="G47" s="28">
        <f t="shared" si="1"/>
        <v>0</v>
      </c>
      <c r="H47" s="28">
        <f t="shared" si="2"/>
        <v>0</v>
      </c>
      <c r="I47" s="22">
        <f t="shared" si="3"/>
        <v>0</v>
      </c>
      <c r="J47" s="53">
        <f t="shared" si="4"/>
        <v>0</v>
      </c>
    </row>
    <row r="48" spans="1:10">
      <c r="C48" s="48"/>
      <c r="D48" s="49">
        <f>IF(C48&lt;&gt;"",VLOOKUP(C48,Maggiorazioni!$D$5:$E$114,2,0),0)</f>
        <v>0</v>
      </c>
      <c r="E48" s="50"/>
      <c r="F48" s="28">
        <f t="shared" si="0"/>
        <v>0</v>
      </c>
      <c r="G48" s="28">
        <f t="shared" si="1"/>
        <v>0</v>
      </c>
      <c r="H48" s="28">
        <f t="shared" si="2"/>
        <v>0</v>
      </c>
      <c r="I48" s="22">
        <f t="shared" si="3"/>
        <v>0</v>
      </c>
      <c r="J48" s="53">
        <f t="shared" si="4"/>
        <v>0</v>
      </c>
    </row>
    <row r="49" spans="3:10">
      <c r="C49" s="48"/>
      <c r="D49" s="49">
        <f>IF(C49&lt;&gt;"",VLOOKUP(C49,Maggiorazioni!$D$5:$E$114,2,0),0)</f>
        <v>0</v>
      </c>
      <c r="E49" s="50"/>
      <c r="F49" s="28">
        <f t="shared" si="0"/>
        <v>0</v>
      </c>
      <c r="G49" s="28">
        <f t="shared" si="1"/>
        <v>0</v>
      </c>
      <c r="H49" s="28">
        <f t="shared" si="2"/>
        <v>0</v>
      </c>
      <c r="I49" s="22">
        <f t="shared" si="3"/>
        <v>0</v>
      </c>
      <c r="J49" s="53">
        <f t="shared" si="4"/>
        <v>0</v>
      </c>
    </row>
    <row r="50" spans="3:10">
      <c r="C50" s="48"/>
      <c r="D50" s="49">
        <f>IF(C50&lt;&gt;"",VLOOKUP(C50,Maggiorazioni!$D$5:$E$114,2,0),0)</f>
        <v>0</v>
      </c>
      <c r="E50" s="50"/>
      <c r="F50" s="28">
        <f t="shared" si="0"/>
        <v>0</v>
      </c>
      <c r="G50" s="28">
        <f t="shared" si="1"/>
        <v>0</v>
      </c>
      <c r="H50" s="28">
        <f t="shared" si="2"/>
        <v>0</v>
      </c>
      <c r="I50" s="22">
        <f t="shared" si="3"/>
        <v>0</v>
      </c>
      <c r="J50" s="53">
        <f t="shared" si="4"/>
        <v>0</v>
      </c>
    </row>
    <row r="51" spans="3:10">
      <c r="C51" s="48"/>
      <c r="D51" s="49">
        <f>IF(C51&lt;&gt;"",VLOOKUP(C51,Maggiorazioni!$D$5:$E$114,2,0),0)</f>
        <v>0</v>
      </c>
      <c r="E51" s="50"/>
      <c r="F51" s="28">
        <f t="shared" si="0"/>
        <v>0</v>
      </c>
      <c r="G51" s="28">
        <f t="shared" si="1"/>
        <v>0</v>
      </c>
      <c r="H51" s="28">
        <f t="shared" si="2"/>
        <v>0</v>
      </c>
      <c r="I51" s="22">
        <f t="shared" si="3"/>
        <v>0</v>
      </c>
      <c r="J51" s="53">
        <f t="shared" si="4"/>
        <v>0</v>
      </c>
    </row>
    <row r="52" spans="3:10">
      <c r="C52" s="48"/>
      <c r="D52" s="49">
        <f>IF(C52&lt;&gt;"",VLOOKUP(C52,Maggiorazioni!$D$5:$E$114,2,0),0)</f>
        <v>0</v>
      </c>
      <c r="E52" s="50"/>
      <c r="F52" s="28">
        <f t="shared" si="0"/>
        <v>0</v>
      </c>
      <c r="G52" s="28">
        <f t="shared" si="1"/>
        <v>0</v>
      </c>
      <c r="H52" s="28">
        <f t="shared" si="2"/>
        <v>0</v>
      </c>
      <c r="I52" s="22">
        <f t="shared" si="3"/>
        <v>0</v>
      </c>
      <c r="J52" s="53">
        <f t="shared" si="4"/>
        <v>0</v>
      </c>
    </row>
    <row r="53" spans="3:10">
      <c r="C53" s="48"/>
      <c r="D53" s="49">
        <f>IF(C53&lt;&gt;"",VLOOKUP(C53,Maggiorazioni!$D$5:$E$114,2,0),0)</f>
        <v>0</v>
      </c>
      <c r="E53" s="50"/>
      <c r="F53" s="28">
        <f t="shared" si="0"/>
        <v>0</v>
      </c>
      <c r="G53" s="28">
        <f t="shared" si="1"/>
        <v>0</v>
      </c>
      <c r="H53" s="28">
        <f t="shared" si="2"/>
        <v>0</v>
      </c>
      <c r="I53" s="22">
        <f t="shared" si="3"/>
        <v>0</v>
      </c>
      <c r="J53" s="53">
        <f t="shared" si="4"/>
        <v>0</v>
      </c>
    </row>
    <row r="54" spans="3:10">
      <c r="C54" s="48"/>
      <c r="D54" s="49">
        <f>IF(C54&lt;&gt;"",VLOOKUP(C54,Maggiorazioni!$D$5:$E$114,2,0),0)</f>
        <v>0</v>
      </c>
      <c r="E54" s="50"/>
      <c r="F54" s="28">
        <f t="shared" si="0"/>
        <v>0</v>
      </c>
      <c r="G54" s="28">
        <f t="shared" si="1"/>
        <v>0</v>
      </c>
      <c r="H54" s="28">
        <f>(G54*D54+G54)</f>
        <v>0</v>
      </c>
      <c r="I54" s="22">
        <f t="shared" si="3"/>
        <v>0</v>
      </c>
      <c r="J54" s="53">
        <f t="shared" si="4"/>
        <v>0</v>
      </c>
    </row>
    <row r="55" spans="3:10">
      <c r="C55" s="48"/>
      <c r="D55" s="49">
        <f>IF(C55&lt;&gt;"",VLOOKUP(C55,Maggiorazioni!$D$5:$E$114,2,0),0)</f>
        <v>0</v>
      </c>
      <c r="E55" s="50"/>
      <c r="F55" s="28">
        <f t="shared" si="0"/>
        <v>0</v>
      </c>
      <c r="G55" s="28">
        <f t="shared" si="1"/>
        <v>0</v>
      </c>
      <c r="H55" s="28">
        <f>(G55*D55+G55)</f>
        <v>0</v>
      </c>
      <c r="I55" s="22">
        <f t="shared" si="3"/>
        <v>0</v>
      </c>
      <c r="J55" s="53">
        <f t="shared" si="4"/>
        <v>0</v>
      </c>
    </row>
    <row r="56" spans="3:10">
      <c r="C56" s="54"/>
      <c r="D56" s="55">
        <f>IF(C56&lt;&gt;"",VLOOKUP(C56,Maggiorazioni!$D$5:$E$114,2,0),0)</f>
        <v>0</v>
      </c>
      <c r="E56" s="56"/>
      <c r="F56" s="57">
        <f t="shared" si="0"/>
        <v>0</v>
      </c>
      <c r="G56" s="57">
        <f t="shared" si="1"/>
        <v>0</v>
      </c>
      <c r="H56" s="57">
        <f>(G56*D56+G56)</f>
        <v>0</v>
      </c>
      <c r="I56" s="58">
        <f t="shared" si="3"/>
        <v>0</v>
      </c>
      <c r="J56" s="59">
        <f t="shared" si="4"/>
        <v>0</v>
      </c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opLeftCell="A85" zoomScaleNormal="100" workbookViewId="0">
      <selection activeCell="I84" sqref="I84"/>
    </sheetView>
  </sheetViews>
  <sheetFormatPr defaultRowHeight="15"/>
  <cols>
    <col min="1" max="1" width="16.5703125" style="62" customWidth="1"/>
    <col min="2" max="2" width="16.5703125" style="63" customWidth="1"/>
    <col min="3" max="3" width="7.5703125" style="63" customWidth="1"/>
    <col min="4" max="4" width="16.5703125" style="63" customWidth="1"/>
    <col min="5" max="5" width="16.5703125" customWidth="1"/>
    <col min="6" max="6" width="15.85546875" customWidth="1"/>
    <col min="7" max="1025" width="8.7109375" customWidth="1"/>
  </cols>
  <sheetData>
    <row r="2" spans="1:5" s="66" customFormat="1" ht="18">
      <c r="A2" s="64" t="s">
        <v>63</v>
      </c>
      <c r="B2" s="65"/>
      <c r="C2" s="65"/>
      <c r="D2" s="65"/>
    </row>
    <row r="4" spans="1:5">
      <c r="A4" s="67" t="s">
        <v>64</v>
      </c>
      <c r="B4" s="68" t="s">
        <v>65</v>
      </c>
      <c r="C4" s="69"/>
      <c r="D4" s="67" t="s">
        <v>64</v>
      </c>
      <c r="E4" s="68" t="s">
        <v>66</v>
      </c>
    </row>
    <row r="5" spans="1:5">
      <c r="A5" s="70" t="s">
        <v>67</v>
      </c>
      <c r="B5" s="71">
        <v>0.2</v>
      </c>
      <c r="C5" s="72"/>
      <c r="D5" s="70" t="s">
        <v>67</v>
      </c>
      <c r="E5" s="71">
        <v>0.2</v>
      </c>
    </row>
    <row r="6" spans="1:5">
      <c r="A6" s="70" t="s">
        <v>68</v>
      </c>
      <c r="B6" s="71">
        <v>0.2</v>
      </c>
      <c r="C6" s="72"/>
      <c r="D6" s="70" t="s">
        <v>68</v>
      </c>
      <c r="E6" s="71">
        <v>0.2</v>
      </c>
    </row>
    <row r="7" spans="1:5">
      <c r="A7" s="70" t="s">
        <v>69</v>
      </c>
      <c r="B7" s="71">
        <v>0.2</v>
      </c>
      <c r="C7" s="72"/>
      <c r="D7" s="70" t="s">
        <v>69</v>
      </c>
      <c r="E7" s="71">
        <v>0.2</v>
      </c>
    </row>
    <row r="8" spans="1:5">
      <c r="A8" s="70" t="s">
        <v>70</v>
      </c>
      <c r="B8" s="71">
        <v>0.2</v>
      </c>
      <c r="C8" s="72"/>
      <c r="D8" s="70" t="s">
        <v>70</v>
      </c>
      <c r="E8" s="71">
        <v>0.2</v>
      </c>
    </row>
    <row r="9" spans="1:5">
      <c r="A9" s="70" t="s">
        <v>71</v>
      </c>
      <c r="B9" s="71">
        <v>0.2</v>
      </c>
      <c r="C9" s="72"/>
      <c r="D9" s="70" t="s">
        <v>71</v>
      </c>
      <c r="E9" s="71">
        <v>0.2</v>
      </c>
    </row>
    <row r="10" spans="1:5">
      <c r="A10" s="70" t="s">
        <v>72</v>
      </c>
      <c r="B10" s="71">
        <v>0.2</v>
      </c>
      <c r="C10" s="72"/>
      <c r="D10" s="70" t="s">
        <v>72</v>
      </c>
      <c r="E10" s="71">
        <v>0.2</v>
      </c>
    </row>
    <row r="11" spans="1:5">
      <c r="A11" s="70" t="s">
        <v>73</v>
      </c>
      <c r="B11" s="71">
        <v>0.2</v>
      </c>
      <c r="C11" s="72"/>
      <c r="D11" s="70" t="s">
        <v>73</v>
      </c>
      <c r="E11" s="71">
        <v>0.2</v>
      </c>
    </row>
    <row r="12" spans="1:5">
      <c r="A12" s="70" t="s">
        <v>74</v>
      </c>
      <c r="B12" s="71">
        <v>0.2</v>
      </c>
      <c r="C12" s="72"/>
      <c r="D12" s="70" t="s">
        <v>74</v>
      </c>
      <c r="E12" s="71">
        <v>0.2</v>
      </c>
    </row>
    <row r="13" spans="1:5">
      <c r="A13" s="70" t="s">
        <v>75</v>
      </c>
      <c r="B13" s="71">
        <v>0.2</v>
      </c>
      <c r="C13" s="72"/>
      <c r="D13" s="70" t="s">
        <v>75</v>
      </c>
      <c r="E13" s="71">
        <v>0.2</v>
      </c>
    </row>
    <row r="14" spans="1:5">
      <c r="A14" s="70" t="s">
        <v>76</v>
      </c>
      <c r="B14" s="71">
        <v>0.2</v>
      </c>
      <c r="C14" s="72"/>
      <c r="D14" s="70" t="s">
        <v>76</v>
      </c>
      <c r="E14" s="71">
        <v>0.2</v>
      </c>
    </row>
    <row r="15" spans="1:5">
      <c r="A15" s="70" t="s">
        <v>77</v>
      </c>
      <c r="B15" s="71">
        <v>0.2</v>
      </c>
      <c r="C15" s="72"/>
      <c r="D15" s="70" t="s">
        <v>77</v>
      </c>
      <c r="E15" s="71">
        <v>0.2</v>
      </c>
    </row>
    <row r="16" spans="1:5">
      <c r="A16" s="70" t="s">
        <v>78</v>
      </c>
      <c r="B16" s="71">
        <v>0.2</v>
      </c>
      <c r="C16" s="72"/>
      <c r="D16" s="70" t="s">
        <v>78</v>
      </c>
      <c r="E16" s="71">
        <v>0.2</v>
      </c>
    </row>
    <row r="17" spans="1:5">
      <c r="A17" s="70" t="s">
        <v>79</v>
      </c>
      <c r="B17" s="71">
        <v>0.2</v>
      </c>
      <c r="C17" s="72"/>
      <c r="D17" s="70" t="s">
        <v>79</v>
      </c>
      <c r="E17" s="71">
        <v>0.2</v>
      </c>
    </row>
    <row r="18" spans="1:5">
      <c r="A18" s="70" t="s">
        <v>80</v>
      </c>
      <c r="B18" s="71">
        <v>0.2</v>
      </c>
      <c r="C18" s="72"/>
      <c r="D18" s="70" t="s">
        <v>80</v>
      </c>
      <c r="E18" s="71">
        <v>0.2</v>
      </c>
    </row>
    <row r="19" spans="1:5">
      <c r="A19" s="70" t="s">
        <v>81</v>
      </c>
      <c r="B19" s="71">
        <v>0.2</v>
      </c>
      <c r="C19" s="72"/>
      <c r="D19" s="70" t="s">
        <v>81</v>
      </c>
      <c r="E19" s="71">
        <v>0.2</v>
      </c>
    </row>
    <row r="20" spans="1:5">
      <c r="A20" s="70" t="s">
        <v>82</v>
      </c>
      <c r="B20" s="71">
        <v>0.2</v>
      </c>
      <c r="C20" s="72"/>
      <c r="D20" s="70" t="s">
        <v>82</v>
      </c>
      <c r="E20" s="71">
        <v>0.2</v>
      </c>
    </row>
    <row r="21" spans="1:5">
      <c r="A21" s="70" t="s">
        <v>83</v>
      </c>
      <c r="B21" s="71">
        <v>0.2</v>
      </c>
      <c r="C21" s="72"/>
      <c r="D21" s="70" t="s">
        <v>83</v>
      </c>
      <c r="E21" s="71">
        <v>0.2</v>
      </c>
    </row>
    <row r="22" spans="1:5">
      <c r="A22" s="70" t="s">
        <v>84</v>
      </c>
      <c r="B22" s="71">
        <v>0.2</v>
      </c>
      <c r="C22" s="72"/>
      <c r="D22" s="70" t="s">
        <v>84</v>
      </c>
      <c r="E22" s="71">
        <v>0.2</v>
      </c>
    </row>
    <row r="23" spans="1:5">
      <c r="A23" s="70" t="s">
        <v>85</v>
      </c>
      <c r="B23" s="71">
        <v>0.2</v>
      </c>
      <c r="C23" s="72"/>
      <c r="D23" s="70" t="s">
        <v>85</v>
      </c>
      <c r="E23" s="71">
        <v>0.2</v>
      </c>
    </row>
    <row r="24" spans="1:5">
      <c r="A24" s="70" t="s">
        <v>86</v>
      </c>
      <c r="B24" s="71">
        <v>0.2</v>
      </c>
      <c r="C24" s="72"/>
      <c r="D24" s="70" t="s">
        <v>86</v>
      </c>
      <c r="E24" s="71">
        <v>0.2</v>
      </c>
    </row>
    <row r="25" spans="1:5">
      <c r="A25" s="70" t="s">
        <v>87</v>
      </c>
      <c r="B25" s="71">
        <v>0.2</v>
      </c>
      <c r="C25" s="72"/>
      <c r="D25" s="70" t="s">
        <v>87</v>
      </c>
      <c r="E25" s="71">
        <v>0.2</v>
      </c>
    </row>
    <row r="26" spans="1:5">
      <c r="A26" s="70" t="s">
        <v>88</v>
      </c>
      <c r="B26" s="71">
        <v>0.2</v>
      </c>
      <c r="C26" s="72"/>
      <c r="D26" s="70" t="s">
        <v>88</v>
      </c>
      <c r="E26" s="71">
        <v>0.2</v>
      </c>
    </row>
    <row r="27" spans="1:5">
      <c r="A27" s="70" t="s">
        <v>89</v>
      </c>
      <c r="B27" s="71">
        <v>0.2</v>
      </c>
      <c r="C27" s="72"/>
      <c r="D27" s="70" t="s">
        <v>89</v>
      </c>
      <c r="E27" s="71">
        <v>0.2</v>
      </c>
    </row>
    <row r="28" spans="1:5">
      <c r="A28" s="70" t="s">
        <v>90</v>
      </c>
      <c r="B28" s="71">
        <v>0.2</v>
      </c>
      <c r="C28" s="72"/>
      <c r="D28" s="70" t="s">
        <v>90</v>
      </c>
      <c r="E28" s="71">
        <v>0.2</v>
      </c>
    </row>
    <row r="29" spans="1:5">
      <c r="A29" s="70" t="s">
        <v>91</v>
      </c>
      <c r="B29" s="71">
        <v>0.2</v>
      </c>
      <c r="C29" s="72"/>
      <c r="D29" s="70" t="s">
        <v>91</v>
      </c>
      <c r="E29" s="71">
        <v>0.2</v>
      </c>
    </row>
    <row r="30" spans="1:5">
      <c r="A30" s="70" t="s">
        <v>92</v>
      </c>
      <c r="B30" s="71">
        <v>0.2</v>
      </c>
      <c r="C30" s="72"/>
      <c r="D30" s="70" t="s">
        <v>92</v>
      </c>
      <c r="E30" s="71">
        <v>0.2</v>
      </c>
    </row>
    <row r="31" spans="1:5">
      <c r="A31" s="70" t="s">
        <v>93</v>
      </c>
      <c r="B31" s="71">
        <v>0.2</v>
      </c>
      <c r="C31" s="72"/>
      <c r="D31" s="70" t="s">
        <v>93</v>
      </c>
      <c r="E31" s="71">
        <v>0.2</v>
      </c>
    </row>
    <row r="32" spans="1:5">
      <c r="A32" s="70" t="s">
        <v>94</v>
      </c>
      <c r="B32" s="71">
        <v>0.2</v>
      </c>
      <c r="C32" s="72"/>
      <c r="D32" s="70" t="s">
        <v>94</v>
      </c>
      <c r="E32" s="71">
        <v>0.2</v>
      </c>
    </row>
    <row r="33" spans="1:5">
      <c r="A33" s="70" t="s">
        <v>95</v>
      </c>
      <c r="B33" s="71">
        <v>0.2</v>
      </c>
      <c r="C33" s="72"/>
      <c r="D33" s="70" t="s">
        <v>95</v>
      </c>
      <c r="E33" s="71">
        <v>0.2</v>
      </c>
    </row>
    <row r="34" spans="1:5">
      <c r="A34" s="70" t="s">
        <v>96</v>
      </c>
      <c r="B34" s="71">
        <v>0.2</v>
      </c>
      <c r="C34" s="72"/>
      <c r="D34" s="70" t="s">
        <v>96</v>
      </c>
      <c r="E34" s="71">
        <v>0.2</v>
      </c>
    </row>
    <row r="35" spans="1:5">
      <c r="A35" s="70" t="s">
        <v>97</v>
      </c>
      <c r="B35" s="71">
        <v>0.2</v>
      </c>
      <c r="C35" s="72"/>
      <c r="D35" s="70" t="s">
        <v>97</v>
      </c>
      <c r="E35" s="71">
        <v>0.2</v>
      </c>
    </row>
    <row r="36" spans="1:5">
      <c r="A36" s="70" t="s">
        <v>98</v>
      </c>
      <c r="B36" s="71">
        <v>0.2</v>
      </c>
      <c r="C36" s="72"/>
      <c r="D36" s="70" t="s">
        <v>98</v>
      </c>
      <c r="E36" s="71">
        <v>0.2</v>
      </c>
    </row>
    <row r="37" spans="1:5">
      <c r="A37" s="70" t="s">
        <v>99</v>
      </c>
      <c r="B37" s="71">
        <v>0.2</v>
      </c>
      <c r="C37" s="72"/>
      <c r="D37" s="70" t="s">
        <v>99</v>
      </c>
      <c r="E37" s="71">
        <v>0.2</v>
      </c>
    </row>
    <row r="38" spans="1:5">
      <c r="A38" s="70" t="s">
        <v>100</v>
      </c>
      <c r="B38" s="71">
        <v>0.2</v>
      </c>
      <c r="C38" s="72"/>
      <c r="D38" s="70" t="s">
        <v>100</v>
      </c>
      <c r="E38" s="71">
        <v>0.2</v>
      </c>
    </row>
    <row r="39" spans="1:5">
      <c r="A39" s="70" t="s">
        <v>101</v>
      </c>
      <c r="B39" s="71">
        <v>0.2</v>
      </c>
      <c r="C39" s="72"/>
      <c r="D39" s="70" t="s">
        <v>101</v>
      </c>
      <c r="E39" s="71">
        <v>0.2</v>
      </c>
    </row>
    <row r="40" spans="1:5">
      <c r="A40" s="70" t="s">
        <v>102</v>
      </c>
      <c r="B40" s="71">
        <v>0.2</v>
      </c>
      <c r="C40" s="72"/>
      <c r="D40" s="70" t="s">
        <v>102</v>
      </c>
      <c r="E40" s="71">
        <v>0.2</v>
      </c>
    </row>
    <row r="41" spans="1:5">
      <c r="A41" s="70" t="s">
        <v>103</v>
      </c>
      <c r="B41" s="71">
        <v>0.2</v>
      </c>
      <c r="C41" s="72"/>
      <c r="D41" s="70" t="s">
        <v>103</v>
      </c>
      <c r="E41" s="71">
        <v>0.2</v>
      </c>
    </row>
    <row r="42" spans="1:5">
      <c r="A42" s="70" t="s">
        <v>104</v>
      </c>
      <c r="B42" s="71">
        <v>0.2</v>
      </c>
      <c r="C42" s="72"/>
      <c r="D42" s="70" t="s">
        <v>104</v>
      </c>
      <c r="E42" s="71">
        <v>0.2</v>
      </c>
    </row>
    <row r="43" spans="1:5">
      <c r="A43" s="70" t="s">
        <v>105</v>
      </c>
      <c r="B43" s="71">
        <v>0.2</v>
      </c>
      <c r="C43" s="72"/>
      <c r="D43" s="70" t="s">
        <v>105</v>
      </c>
      <c r="E43" s="71">
        <v>0.2</v>
      </c>
    </row>
    <row r="44" spans="1:5">
      <c r="A44" s="70" t="s">
        <v>106</v>
      </c>
      <c r="B44" s="71">
        <v>0.2</v>
      </c>
      <c r="C44" s="72"/>
      <c r="D44" s="70" t="s">
        <v>106</v>
      </c>
      <c r="E44" s="71">
        <v>0.2</v>
      </c>
    </row>
    <row r="45" spans="1:5">
      <c r="A45" s="70" t="s">
        <v>107</v>
      </c>
      <c r="B45" s="71">
        <v>0.2</v>
      </c>
      <c r="C45" s="72"/>
      <c r="D45" s="70" t="s">
        <v>107</v>
      </c>
      <c r="E45" s="71">
        <v>0.2</v>
      </c>
    </row>
    <row r="46" spans="1:5">
      <c r="A46" s="70" t="s">
        <v>108</v>
      </c>
      <c r="B46" s="71">
        <v>0.2</v>
      </c>
      <c r="C46" s="72"/>
      <c r="D46" s="70" t="s">
        <v>108</v>
      </c>
      <c r="E46" s="71">
        <v>0.2</v>
      </c>
    </row>
    <row r="47" spans="1:5">
      <c r="A47" s="70" t="s">
        <v>109</v>
      </c>
      <c r="B47" s="71">
        <v>0.2</v>
      </c>
      <c r="C47" s="72"/>
      <c r="D47" s="70" t="s">
        <v>109</v>
      </c>
      <c r="E47" s="71">
        <v>0.2</v>
      </c>
    </row>
    <row r="48" spans="1:5">
      <c r="A48" s="70" t="s">
        <v>110</v>
      </c>
      <c r="B48" s="71">
        <v>0.2</v>
      </c>
      <c r="C48" s="72"/>
      <c r="D48" s="70" t="s">
        <v>110</v>
      </c>
      <c r="E48" s="71">
        <v>0.2</v>
      </c>
    </row>
    <row r="49" spans="1:5">
      <c r="A49" s="70" t="s">
        <v>111</v>
      </c>
      <c r="B49" s="71">
        <v>0.2</v>
      </c>
      <c r="C49" s="72"/>
      <c r="D49" s="70" t="s">
        <v>111</v>
      </c>
      <c r="E49" s="71">
        <v>0.2</v>
      </c>
    </row>
    <row r="50" spans="1:5">
      <c r="A50" s="70" t="s">
        <v>112</v>
      </c>
      <c r="B50" s="71">
        <v>0.2</v>
      </c>
      <c r="C50" s="72"/>
      <c r="D50" s="70" t="s">
        <v>112</v>
      </c>
      <c r="E50" s="71">
        <v>0.2</v>
      </c>
    </row>
    <row r="51" spans="1:5">
      <c r="A51" s="70" t="s">
        <v>113</v>
      </c>
      <c r="B51" s="71">
        <v>0.2</v>
      </c>
      <c r="C51" s="72"/>
      <c r="D51" s="70" t="s">
        <v>113</v>
      </c>
      <c r="E51" s="71">
        <v>0.2</v>
      </c>
    </row>
    <row r="52" spans="1:5">
      <c r="A52" s="70" t="s">
        <v>114</v>
      </c>
      <c r="B52" s="71">
        <v>0.2</v>
      </c>
      <c r="C52" s="72"/>
      <c r="D52" s="70" t="s">
        <v>114</v>
      </c>
      <c r="E52" s="71">
        <v>0.2</v>
      </c>
    </row>
    <row r="53" spans="1:5">
      <c r="A53" s="70" t="s">
        <v>115</v>
      </c>
      <c r="B53" s="71">
        <v>0.2</v>
      </c>
      <c r="C53" s="72"/>
      <c r="D53" s="70" t="s">
        <v>115</v>
      </c>
      <c r="E53" s="71">
        <v>0.2</v>
      </c>
    </row>
    <row r="54" spans="1:5">
      <c r="A54" s="70" t="s">
        <v>116</v>
      </c>
      <c r="B54" s="71">
        <v>0.2</v>
      </c>
      <c r="C54" s="72"/>
      <c r="D54" s="70" t="s">
        <v>116</v>
      </c>
      <c r="E54" s="71">
        <v>0.2</v>
      </c>
    </row>
    <row r="55" spans="1:5">
      <c r="A55" s="70" t="s">
        <v>117</v>
      </c>
      <c r="B55" s="71">
        <v>0.2</v>
      </c>
      <c r="C55" s="72"/>
      <c r="D55" s="70" t="s">
        <v>117</v>
      </c>
      <c r="E55" s="71">
        <v>0.2</v>
      </c>
    </row>
    <row r="56" spans="1:5">
      <c r="A56" s="70" t="s">
        <v>118</v>
      </c>
      <c r="B56" s="71">
        <v>0.2</v>
      </c>
      <c r="C56" s="72"/>
      <c r="D56" s="70" t="s">
        <v>118</v>
      </c>
      <c r="E56" s="71">
        <v>0.2</v>
      </c>
    </row>
    <row r="57" spans="1:5">
      <c r="A57" s="70" t="s">
        <v>119</v>
      </c>
      <c r="B57" s="71">
        <v>0.2</v>
      </c>
      <c r="C57" s="72"/>
      <c r="D57" s="70" t="s">
        <v>119</v>
      </c>
      <c r="E57" s="71">
        <v>0.2</v>
      </c>
    </row>
    <row r="58" spans="1:5">
      <c r="A58" s="70" t="s">
        <v>120</v>
      </c>
      <c r="B58" s="71">
        <v>0.2</v>
      </c>
      <c r="C58" s="72"/>
      <c r="D58" s="70" t="s">
        <v>120</v>
      </c>
      <c r="E58" s="71">
        <v>0.2</v>
      </c>
    </row>
    <row r="59" spans="1:5">
      <c r="A59" s="70" t="s">
        <v>121</v>
      </c>
      <c r="B59" s="71">
        <v>0.2</v>
      </c>
      <c r="C59" s="72"/>
      <c r="D59" s="70" t="s">
        <v>121</v>
      </c>
      <c r="E59" s="71">
        <v>0.2</v>
      </c>
    </row>
    <row r="60" spans="1:5">
      <c r="A60" s="70" t="s">
        <v>122</v>
      </c>
      <c r="B60" s="71">
        <v>0.2</v>
      </c>
      <c r="C60" s="72"/>
      <c r="D60" s="70" t="s">
        <v>122</v>
      </c>
      <c r="E60" s="71">
        <v>0.2</v>
      </c>
    </row>
    <row r="61" spans="1:5">
      <c r="A61" s="70" t="s">
        <v>123</v>
      </c>
      <c r="B61" s="71">
        <v>0.2</v>
      </c>
      <c r="C61" s="72"/>
      <c r="D61" s="70" t="s">
        <v>123</v>
      </c>
      <c r="E61" s="71">
        <v>0.2</v>
      </c>
    </row>
    <row r="62" spans="1:5">
      <c r="A62" s="70" t="s">
        <v>124</v>
      </c>
      <c r="B62" s="71">
        <v>0.2</v>
      </c>
      <c r="C62" s="72"/>
      <c r="D62" s="70" t="s">
        <v>124</v>
      </c>
      <c r="E62" s="71">
        <v>0.2</v>
      </c>
    </row>
    <row r="63" spans="1:5">
      <c r="A63" s="70" t="s">
        <v>125</v>
      </c>
      <c r="B63" s="71">
        <v>0.2</v>
      </c>
      <c r="C63" s="72"/>
      <c r="D63" s="70" t="s">
        <v>125</v>
      </c>
      <c r="E63" s="71">
        <v>0.2</v>
      </c>
    </row>
    <row r="64" spans="1:5">
      <c r="A64" s="70" t="s">
        <v>126</v>
      </c>
      <c r="B64" s="71">
        <v>0.2</v>
      </c>
      <c r="C64" s="72"/>
      <c r="D64" s="70" t="s">
        <v>126</v>
      </c>
      <c r="E64" s="71">
        <v>0.2</v>
      </c>
    </row>
    <row r="65" spans="1:5">
      <c r="A65" s="70" t="s">
        <v>127</v>
      </c>
      <c r="B65" s="71">
        <v>0.2</v>
      </c>
      <c r="C65" s="72"/>
      <c r="D65" s="70" t="s">
        <v>127</v>
      </c>
      <c r="E65" s="71">
        <v>0.2</v>
      </c>
    </row>
    <row r="66" spans="1:5">
      <c r="A66" s="70" t="s">
        <v>128</v>
      </c>
      <c r="B66" s="71">
        <v>0.2</v>
      </c>
      <c r="C66" s="72"/>
      <c r="D66" s="70" t="s">
        <v>128</v>
      </c>
      <c r="E66" s="71">
        <v>0.2</v>
      </c>
    </row>
    <row r="67" spans="1:5">
      <c r="A67" s="70" t="s">
        <v>129</v>
      </c>
      <c r="B67" s="71">
        <v>0.2</v>
      </c>
      <c r="C67" s="72"/>
      <c r="D67" s="70" t="s">
        <v>129</v>
      </c>
      <c r="E67" s="71">
        <v>0.2</v>
      </c>
    </row>
    <row r="68" spans="1:5">
      <c r="A68" s="70" t="s">
        <v>130</v>
      </c>
      <c r="B68" s="71">
        <v>0.2</v>
      </c>
      <c r="C68" s="72"/>
      <c r="D68" s="70" t="s">
        <v>130</v>
      </c>
      <c r="E68" s="71">
        <v>0.2</v>
      </c>
    </row>
    <row r="69" spans="1:5">
      <c r="A69" s="70" t="s">
        <v>131</v>
      </c>
      <c r="B69" s="71">
        <v>0.2</v>
      </c>
      <c r="C69" s="72"/>
      <c r="D69" s="70" t="s">
        <v>131</v>
      </c>
      <c r="E69" s="71">
        <v>0.2</v>
      </c>
    </row>
    <row r="70" spans="1:5">
      <c r="A70" s="70" t="s">
        <v>132</v>
      </c>
      <c r="B70" s="71">
        <v>0.2</v>
      </c>
      <c r="C70" s="72"/>
      <c r="D70" s="70" t="s">
        <v>132</v>
      </c>
      <c r="E70" s="71">
        <v>0.2</v>
      </c>
    </row>
    <row r="71" spans="1:5">
      <c r="A71" s="70" t="s">
        <v>133</v>
      </c>
      <c r="B71" s="71">
        <v>0.2</v>
      </c>
      <c r="C71" s="72"/>
      <c r="D71" s="70" t="s">
        <v>133</v>
      </c>
      <c r="E71" s="71">
        <v>0.2</v>
      </c>
    </row>
    <row r="72" spans="1:5">
      <c r="A72" s="70" t="s">
        <v>134</v>
      </c>
      <c r="B72" s="71">
        <v>0.2</v>
      </c>
      <c r="C72" s="72"/>
      <c r="D72" s="70" t="s">
        <v>134</v>
      </c>
      <c r="E72" s="71">
        <v>0.2</v>
      </c>
    </row>
    <row r="73" spans="1:5">
      <c r="A73" s="70" t="s">
        <v>135</v>
      </c>
      <c r="B73" s="71">
        <v>0.2</v>
      </c>
      <c r="C73" s="72"/>
      <c r="D73" s="70" t="s">
        <v>135</v>
      </c>
      <c r="E73" s="71">
        <v>0.2</v>
      </c>
    </row>
    <row r="74" spans="1:5">
      <c r="A74" s="70" t="s">
        <v>136</v>
      </c>
      <c r="B74" s="71">
        <v>0.2</v>
      </c>
      <c r="C74" s="72"/>
      <c r="D74" s="70" t="s">
        <v>136</v>
      </c>
      <c r="E74" s="71">
        <v>0.2</v>
      </c>
    </row>
    <row r="75" spans="1:5">
      <c r="A75" s="70" t="s">
        <v>137</v>
      </c>
      <c r="B75" s="71">
        <v>0.2</v>
      </c>
      <c r="C75" s="72"/>
      <c r="D75" s="70" t="s">
        <v>137</v>
      </c>
      <c r="E75" s="71">
        <v>0.2</v>
      </c>
    </row>
    <row r="76" spans="1:5">
      <c r="A76" s="70" t="s">
        <v>138</v>
      </c>
      <c r="B76" s="71">
        <v>0.2</v>
      </c>
      <c r="C76" s="72"/>
      <c r="D76" s="70" t="s">
        <v>138</v>
      </c>
      <c r="E76" s="71">
        <v>0.2</v>
      </c>
    </row>
    <row r="77" spans="1:5">
      <c r="A77" s="70" t="s">
        <v>139</v>
      </c>
      <c r="B77" s="71">
        <v>0.2</v>
      </c>
      <c r="C77" s="72"/>
      <c r="D77" s="70" t="s">
        <v>139</v>
      </c>
      <c r="E77" s="71">
        <v>0.2</v>
      </c>
    </row>
    <row r="78" spans="1:5">
      <c r="A78" s="70" t="s">
        <v>140</v>
      </c>
      <c r="B78" s="71">
        <v>0.2</v>
      </c>
      <c r="C78" s="72"/>
      <c r="D78" s="70" t="s">
        <v>140</v>
      </c>
      <c r="E78" s="71">
        <v>0.2</v>
      </c>
    </row>
    <row r="79" spans="1:5">
      <c r="A79" s="70" t="s">
        <v>141</v>
      </c>
      <c r="B79" s="71">
        <v>0.2</v>
      </c>
      <c r="C79" s="72"/>
      <c r="D79" s="70" t="s">
        <v>141</v>
      </c>
      <c r="E79" s="71">
        <v>0.2</v>
      </c>
    </row>
    <row r="80" spans="1:5">
      <c r="A80" s="70" t="s">
        <v>142</v>
      </c>
      <c r="B80" s="71">
        <v>0.2</v>
      </c>
      <c r="C80" s="72"/>
      <c r="D80" s="70" t="s">
        <v>142</v>
      </c>
      <c r="E80" s="71">
        <v>0.2</v>
      </c>
    </row>
    <row r="81" spans="1:5">
      <c r="A81" s="70" t="s">
        <v>143</v>
      </c>
      <c r="B81" s="71">
        <v>0.2</v>
      </c>
      <c r="C81" s="72"/>
      <c r="D81" s="70" t="s">
        <v>143</v>
      </c>
      <c r="E81" s="71">
        <v>0.2</v>
      </c>
    </row>
    <row r="82" spans="1:5">
      <c r="A82" s="70" t="s">
        <v>144</v>
      </c>
      <c r="B82" s="71">
        <v>0.2</v>
      </c>
      <c r="C82" s="72"/>
      <c r="D82" s="70" t="s">
        <v>144</v>
      </c>
      <c r="E82" s="71">
        <v>0.2</v>
      </c>
    </row>
    <row r="83" spans="1:5">
      <c r="A83" s="70" t="s">
        <v>145</v>
      </c>
      <c r="B83" s="71">
        <v>0.2</v>
      </c>
      <c r="C83" s="72"/>
      <c r="D83" s="70" t="s">
        <v>145</v>
      </c>
      <c r="E83" s="71">
        <v>0.2</v>
      </c>
    </row>
    <row r="84" spans="1:5">
      <c r="A84" s="70" t="s">
        <v>146</v>
      </c>
      <c r="B84" s="71">
        <v>0.2</v>
      </c>
      <c r="C84" s="72"/>
      <c r="D84" s="70" t="s">
        <v>146</v>
      </c>
      <c r="E84" s="71">
        <v>0.2</v>
      </c>
    </row>
    <row r="85" spans="1:5">
      <c r="A85" s="70" t="s">
        <v>147</v>
      </c>
      <c r="B85" s="71">
        <v>0.2</v>
      </c>
      <c r="C85" s="72"/>
      <c r="D85" s="70" t="s">
        <v>147</v>
      </c>
      <c r="E85" s="71">
        <v>0.2</v>
      </c>
    </row>
    <row r="86" spans="1:5">
      <c r="A86" s="70" t="s">
        <v>148</v>
      </c>
      <c r="B86" s="71">
        <v>0.2</v>
      </c>
      <c r="C86" s="72"/>
      <c r="D86" s="70" t="s">
        <v>148</v>
      </c>
      <c r="E86" s="71">
        <v>0.2</v>
      </c>
    </row>
    <row r="87" spans="1:5">
      <c r="A87" s="70" t="s">
        <v>149</v>
      </c>
      <c r="B87" s="71">
        <v>0.2</v>
      </c>
      <c r="C87" s="72"/>
      <c r="D87" s="70" t="s">
        <v>149</v>
      </c>
      <c r="E87" s="71">
        <v>0.2</v>
      </c>
    </row>
    <row r="88" spans="1:5">
      <c r="A88" s="70" t="s">
        <v>150</v>
      </c>
      <c r="B88" s="71">
        <v>0.2</v>
      </c>
      <c r="C88" s="72"/>
      <c r="D88" s="70" t="s">
        <v>150</v>
      </c>
      <c r="E88" s="71">
        <v>0.2</v>
      </c>
    </row>
    <row r="89" spans="1:5">
      <c r="A89" s="70" t="s">
        <v>151</v>
      </c>
      <c r="B89" s="71">
        <v>0.2</v>
      </c>
      <c r="C89" s="72"/>
      <c r="D89" s="70" t="s">
        <v>151</v>
      </c>
      <c r="E89" s="71">
        <v>0.2</v>
      </c>
    </row>
    <row r="90" spans="1:5">
      <c r="A90" s="70" t="s">
        <v>152</v>
      </c>
      <c r="B90" s="71">
        <v>0.2</v>
      </c>
      <c r="C90" s="72"/>
      <c r="D90" s="70" t="s">
        <v>152</v>
      </c>
      <c r="E90" s="71">
        <v>0.2</v>
      </c>
    </row>
    <row r="91" spans="1:5">
      <c r="A91" s="70" t="s">
        <v>153</v>
      </c>
      <c r="B91" s="71">
        <v>0.2</v>
      </c>
      <c r="C91" s="72"/>
      <c r="D91" s="70" t="s">
        <v>153</v>
      </c>
      <c r="E91" s="71">
        <v>0.2</v>
      </c>
    </row>
    <row r="92" spans="1:5">
      <c r="A92" s="70" t="s">
        <v>154</v>
      </c>
      <c r="B92" s="71">
        <v>0.2</v>
      </c>
      <c r="C92" s="72"/>
      <c r="D92" s="70" t="s">
        <v>154</v>
      </c>
      <c r="E92" s="71">
        <v>0.2</v>
      </c>
    </row>
    <row r="93" spans="1:5">
      <c r="A93" s="70" t="s">
        <v>155</v>
      </c>
      <c r="B93" s="71">
        <v>0.2</v>
      </c>
      <c r="C93" s="72"/>
      <c r="D93" s="70" t="s">
        <v>155</v>
      </c>
      <c r="E93" s="71">
        <v>0.2</v>
      </c>
    </row>
    <row r="94" spans="1:5">
      <c r="A94" s="70" t="s">
        <v>156</v>
      </c>
      <c r="B94" s="71">
        <v>0.2</v>
      </c>
      <c r="C94" s="72"/>
      <c r="D94" s="70" t="s">
        <v>156</v>
      </c>
      <c r="E94" s="71">
        <v>0.2</v>
      </c>
    </row>
    <row r="95" spans="1:5">
      <c r="A95" s="70" t="s">
        <v>157</v>
      </c>
      <c r="B95" s="71">
        <v>0.2</v>
      </c>
      <c r="C95" s="72"/>
      <c r="D95" s="70" t="s">
        <v>157</v>
      </c>
      <c r="E95" s="71">
        <v>0.2</v>
      </c>
    </row>
    <row r="96" spans="1:5">
      <c r="A96" s="70" t="s">
        <v>158</v>
      </c>
      <c r="B96" s="71">
        <v>0.2</v>
      </c>
      <c r="C96" s="72"/>
      <c r="D96" s="70" t="s">
        <v>158</v>
      </c>
      <c r="E96" s="71">
        <v>0.2</v>
      </c>
    </row>
    <row r="97" spans="1:6">
      <c r="A97" s="70" t="s">
        <v>159</v>
      </c>
      <c r="B97" s="71">
        <v>0.2</v>
      </c>
      <c r="C97" s="72"/>
      <c r="D97" s="70" t="s">
        <v>159</v>
      </c>
      <c r="E97" s="71">
        <v>0.2</v>
      </c>
    </row>
    <row r="98" spans="1:6">
      <c r="A98" s="70" t="s">
        <v>160</v>
      </c>
      <c r="B98" s="71">
        <v>0.2</v>
      </c>
      <c r="C98" s="72"/>
      <c r="D98" s="70" t="s">
        <v>160</v>
      </c>
      <c r="E98" s="71">
        <v>0.2</v>
      </c>
    </row>
    <row r="99" spans="1:6">
      <c r="A99" s="70" t="s">
        <v>161</v>
      </c>
      <c r="B99" s="71">
        <v>0.2</v>
      </c>
      <c r="C99" s="72"/>
      <c r="D99" s="70" t="s">
        <v>161</v>
      </c>
      <c r="E99" s="71">
        <v>0.2</v>
      </c>
    </row>
    <row r="100" spans="1:6">
      <c r="A100" s="70" t="s">
        <v>162</v>
      </c>
      <c r="B100" s="71">
        <v>0.2</v>
      </c>
      <c r="C100" s="72"/>
      <c r="D100" s="70" t="s">
        <v>162</v>
      </c>
      <c r="E100" s="71">
        <v>0.2</v>
      </c>
    </row>
    <row r="101" spans="1:6">
      <c r="A101" s="70" t="s">
        <v>163</v>
      </c>
      <c r="B101" s="71">
        <v>0.2</v>
      </c>
      <c r="C101" s="72"/>
      <c r="D101" s="70" t="s">
        <v>163</v>
      </c>
      <c r="E101" s="71">
        <v>0.2</v>
      </c>
    </row>
    <row r="102" spans="1:6">
      <c r="A102" s="70" t="s">
        <v>164</v>
      </c>
      <c r="B102" s="71">
        <v>0.2</v>
      </c>
      <c r="C102" s="72"/>
      <c r="D102" s="70" t="s">
        <v>164</v>
      </c>
      <c r="E102" s="71">
        <v>0.2</v>
      </c>
    </row>
    <row r="103" spans="1:6">
      <c r="A103" s="70" t="s">
        <v>165</v>
      </c>
      <c r="B103" s="71">
        <v>0.2</v>
      </c>
      <c r="C103" s="72"/>
      <c r="D103" s="70" t="s">
        <v>165</v>
      </c>
      <c r="E103" s="71">
        <v>0.2</v>
      </c>
    </row>
    <row r="104" spans="1:6">
      <c r="A104" s="70" t="s">
        <v>166</v>
      </c>
      <c r="B104" s="71">
        <v>0.2</v>
      </c>
      <c r="C104" s="72"/>
      <c r="D104" s="70" t="s">
        <v>166</v>
      </c>
      <c r="E104" s="71">
        <v>0.2</v>
      </c>
    </row>
    <row r="105" spans="1:6">
      <c r="A105" s="70" t="s">
        <v>61</v>
      </c>
      <c r="B105" s="71">
        <v>0.2</v>
      </c>
      <c r="C105" s="72"/>
      <c r="D105" s="70" t="s">
        <v>61</v>
      </c>
      <c r="E105" s="71">
        <v>0.2</v>
      </c>
    </row>
    <row r="106" spans="1:6">
      <c r="A106" s="70" t="s">
        <v>167</v>
      </c>
      <c r="B106" s="71">
        <v>0.2</v>
      </c>
      <c r="C106" s="72"/>
      <c r="D106" s="70" t="s">
        <v>167</v>
      </c>
      <c r="E106" s="71">
        <v>0.2</v>
      </c>
    </row>
    <row r="107" spans="1:6">
      <c r="A107" s="70" t="s">
        <v>168</v>
      </c>
      <c r="B107" s="71">
        <v>0.2</v>
      </c>
      <c r="C107" s="72"/>
      <c r="D107" s="70" t="s">
        <v>168</v>
      </c>
      <c r="E107" s="71">
        <v>0.2</v>
      </c>
    </row>
    <row r="108" spans="1:6">
      <c r="A108" s="70" t="s">
        <v>169</v>
      </c>
      <c r="B108" s="71">
        <v>0.2</v>
      </c>
      <c r="C108" s="72"/>
      <c r="D108" s="70" t="s">
        <v>169</v>
      </c>
      <c r="E108" s="71">
        <v>0.2</v>
      </c>
    </row>
    <row r="109" spans="1:6">
      <c r="A109" s="70" t="s">
        <v>170</v>
      </c>
      <c r="B109" s="71">
        <v>0.2</v>
      </c>
      <c r="C109" s="72"/>
      <c r="D109" s="70" t="s">
        <v>170</v>
      </c>
      <c r="E109" s="71">
        <v>0.2</v>
      </c>
    </row>
    <row r="110" spans="1:6">
      <c r="A110" s="70" t="s">
        <v>171</v>
      </c>
      <c r="B110" s="71">
        <v>0.2</v>
      </c>
      <c r="C110" s="72"/>
      <c r="D110" s="70" t="s">
        <v>171</v>
      </c>
      <c r="E110" s="71">
        <v>0.2</v>
      </c>
    </row>
    <row r="111" spans="1:6">
      <c r="A111" s="70" t="s">
        <v>172</v>
      </c>
      <c r="B111" s="71">
        <v>0.2</v>
      </c>
      <c r="C111" s="72"/>
      <c r="D111" s="70" t="s">
        <v>172</v>
      </c>
      <c r="E111" s="71">
        <v>0.2</v>
      </c>
    </row>
    <row r="112" spans="1:6">
      <c r="A112" s="73" t="s">
        <v>46</v>
      </c>
      <c r="B112" s="74">
        <v>0.1</v>
      </c>
      <c r="C112" s="75"/>
      <c r="D112" s="73" t="s">
        <v>46</v>
      </c>
      <c r="E112" s="74">
        <v>0.1</v>
      </c>
      <c r="F112" s="76" t="s">
        <v>173</v>
      </c>
    </row>
    <row r="113" spans="1:6">
      <c r="A113" s="73" t="s">
        <v>47</v>
      </c>
      <c r="B113" s="74">
        <v>0.12</v>
      </c>
      <c r="C113" s="75"/>
      <c r="D113" s="73" t="s">
        <v>47</v>
      </c>
      <c r="E113" s="74">
        <v>0.12</v>
      </c>
      <c r="F113" s="76" t="s">
        <v>173</v>
      </c>
    </row>
    <row r="114" spans="1:6">
      <c r="A114" s="73" t="s">
        <v>62</v>
      </c>
      <c r="B114" s="74">
        <v>0.15</v>
      </c>
      <c r="C114" s="75"/>
      <c r="D114" s="73" t="s">
        <v>62</v>
      </c>
      <c r="E114" s="74">
        <v>0.15</v>
      </c>
      <c r="F114" s="76" t="s">
        <v>173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Calcola Dovuto su Fatturato</vt:lpstr>
      <vt:lpstr>Calcola Dovuto misura fissa</vt:lpstr>
      <vt:lpstr>Maggiorazioni</vt:lpstr>
      <vt:lpstr>Maggiorazioni!_FilterDatabase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cve8016</cp:lastModifiedBy>
  <cp:revision>1</cp:revision>
  <cp:lastPrinted>2021-03-05T10:45:12Z</cp:lastPrinted>
  <dcterms:created xsi:type="dcterms:W3CDTF">2011-05-09T08:13:24Z</dcterms:created>
  <dcterms:modified xsi:type="dcterms:W3CDTF">2021-04-16T09:27:31Z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