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050" firstSheet="4" activeTab="15"/>
  </bookViews>
  <sheets>
    <sheet name="Indice tavole" sheetId="1" r:id="rId1"/>
    <sheet name="1.1" sheetId="2" r:id="rId2"/>
    <sheet name="1.2" sheetId="3" r:id="rId3"/>
    <sheet name="1.3" sheetId="131" r:id="rId4"/>
    <sheet name="1.4" sheetId="132" r:id="rId5"/>
    <sheet name="1.5" sheetId="147" r:id="rId6"/>
    <sheet name="1.6" sheetId="134" r:id="rId7"/>
    <sheet name="1.7" sheetId="135" r:id="rId8"/>
    <sheet name="1.8" sheetId="145" r:id="rId9"/>
    <sheet name="1.9" sheetId="146" r:id="rId10"/>
    <sheet name="2.1" sheetId="138" r:id="rId11"/>
    <sheet name="2.2" sheetId="139" r:id="rId12"/>
    <sheet name="2.3" sheetId="140" r:id="rId13"/>
    <sheet name="2.4" sheetId="148" r:id="rId14"/>
    <sheet name="2.5" sheetId="149" r:id="rId15"/>
    <sheet name="2.6" sheetId="143" r:id="rId16"/>
    <sheet name="2.7" sheetId="144" r:id="rId17"/>
  </sheets>
  <definedNames>
    <definedName name="_xlnm._FilterDatabase" localSheetId="0" hidden="1">'Indice tavole'!#REF!</definedName>
    <definedName name="_xlnm.Print_Area" localSheetId="1">'1.1'!$A$1:$N$17</definedName>
    <definedName name="_xlnm.Print_Area" localSheetId="2">'1.2'!$A$1:$Z$36</definedName>
    <definedName name="_xlnm.Print_Area" localSheetId="3">'1.3'!$A$1:$Q$36</definedName>
    <definedName name="_xlnm.Print_Area" localSheetId="4">'1.4'!$A$1:$W$3</definedName>
    <definedName name="_xlnm.Print_Area" localSheetId="5">'1.5'!$A$1:$W$3</definedName>
    <definedName name="_xlnm.Print_Area" localSheetId="6">'1.6'!$A$1:$X$40</definedName>
    <definedName name="_xlnm.Print_Area" localSheetId="7">'1.7'!$A$1:$W$14</definedName>
    <definedName name="_xlnm.Print_Area" localSheetId="8">'1.8'!$A$1:$Q$2</definedName>
    <definedName name="_xlnm.Print_Area" localSheetId="9">'1.9'!$A$1:$Q$2</definedName>
    <definedName name="_xlnm.Print_Area" localSheetId="10">'2.1'!$A$1:$S$17</definedName>
    <definedName name="_xlnm.Print_Area" localSheetId="11">'2.2'!$A$1:$U$36</definedName>
    <definedName name="_xlnm.Print_Area" localSheetId="12">'2.3'!$A$1:$U$36</definedName>
    <definedName name="_xlnm.Print_Area" localSheetId="13">'2.4'!$A$1:$AA$3</definedName>
    <definedName name="_xlnm.Print_Area" localSheetId="14">'2.5'!$A$1:$W$3</definedName>
    <definedName name="_xlnm.Print_Area" localSheetId="15">'2.6'!$A$1:$AD$39</definedName>
    <definedName name="_xlnm.Print_Area" localSheetId="16">'2.7'!$A$1:$J$17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Tav.1.1___Commercio_estero_delle_province_venete._Importazioni__esportazioni_e_saldi._Anni_2015__2016_e_2017._Valori_in_milioni_di_euro_e_variazioni_percentuali">'1.1'!$A$1</definedName>
    <definedName name="Tav.1.2___Importazioni_delle_province_venete_per_voce_merceologica_._Anno_2017._Valori_in_milioni_di_euro_e_variazioni_percentuali_rispetto_all_anno_precedente">'1.2'!$A$1</definedName>
    <definedName name="x" hidden="1">{"'Tav19'!$A$1:$AB$128"}</definedName>
  </definedNames>
  <calcPr calcId="125725"/>
</workbook>
</file>

<file path=xl/calcChain.xml><?xml version="1.0" encoding="utf-8"?>
<calcChain xmlns="http://schemas.openxmlformats.org/spreadsheetml/2006/main">
  <c r="AS126" i="144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/>
  <c r="AT117"/>
  <c r="AT118"/>
  <c r="AT119"/>
  <c r="AT120"/>
  <c r="AT121"/>
  <c r="AT122"/>
  <c r="AT123"/>
  <c r="AT124"/>
  <c r="AT125"/>
  <c r="AT126"/>
  <c r="AT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7"/>
  <c r="W8"/>
  <c r="W9"/>
  <c r="W10"/>
  <c r="W11"/>
  <c r="W12"/>
  <c r="W13"/>
  <c r="W6"/>
  <c r="V126"/>
  <c r="Q6"/>
  <c r="S6"/>
  <c r="S18"/>
  <c r="U18"/>
  <c r="AT112" i="143"/>
  <c r="AT113"/>
  <c r="AT114"/>
  <c r="AT115"/>
  <c r="AT116"/>
  <c r="AT117"/>
  <c r="AT118"/>
  <c r="AT119"/>
  <c r="AT120"/>
  <c r="AT121"/>
  <c r="AT122"/>
  <c r="AT123"/>
  <c r="AT124"/>
  <c r="AT125"/>
  <c r="AT126"/>
  <c r="AT127"/>
  <c r="AT128"/>
  <c r="AT129"/>
  <c r="AT130"/>
  <c r="AT131"/>
  <c r="AT132"/>
  <c r="AT133"/>
  <c r="AT134"/>
  <c r="AT135"/>
  <c r="AT136"/>
  <c r="AT137"/>
  <c r="AT138"/>
  <c r="AT139"/>
  <c r="AT140"/>
  <c r="AT141"/>
  <c r="AT142"/>
  <c r="AT143"/>
  <c r="AT144"/>
  <c r="AT145"/>
  <c r="AT146"/>
  <c r="AT147"/>
  <c r="AT148"/>
  <c r="AT149"/>
  <c r="AT150"/>
  <c r="AT151"/>
  <c r="AT152"/>
  <c r="AT153"/>
  <c r="AT154"/>
  <c r="AT155"/>
  <c r="AT156"/>
  <c r="AT157"/>
  <c r="AT158"/>
  <c r="AT159"/>
  <c r="AT160"/>
  <c r="AT161"/>
  <c r="AT162"/>
  <c r="AT163"/>
  <c r="AT164"/>
  <c r="AT165"/>
  <c r="AT166"/>
  <c r="AT167"/>
  <c r="AT168"/>
  <c r="AT169"/>
  <c r="AT170"/>
  <c r="AT171"/>
  <c r="AT172"/>
  <c r="AT173"/>
  <c r="AT174"/>
  <c r="AT175"/>
  <c r="AT176"/>
  <c r="AT177"/>
  <c r="AT178"/>
  <c r="AT179"/>
  <c r="AT180"/>
  <c r="AT181"/>
  <c r="AT182"/>
  <c r="AT183"/>
  <c r="AT184"/>
  <c r="AT185"/>
  <c r="AT186"/>
  <c r="AT187"/>
  <c r="AT188"/>
  <c r="AT189"/>
  <c r="AT190"/>
  <c r="AT191"/>
  <c r="AT192"/>
  <c r="AT193"/>
  <c r="AT194"/>
  <c r="AT195"/>
  <c r="AT196"/>
  <c r="AT197"/>
  <c r="AT198"/>
  <c r="AT199"/>
  <c r="AT111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39"/>
  <c r="AI201"/>
  <c r="AJ201"/>
  <c r="AK201"/>
  <c r="AL201"/>
  <c r="AM201"/>
  <c r="AN201"/>
  <c r="AO201"/>
  <c r="AP201"/>
  <c r="AQ201"/>
  <c r="AR201"/>
  <c r="AS201"/>
  <c r="AH201"/>
  <c r="AS199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11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39"/>
  <c r="R199"/>
  <c r="S199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6"/>
  <c r="AS35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6"/>
  <c r="R35"/>
  <c r="R6" i="149"/>
  <c r="R7"/>
  <c r="R8"/>
  <c r="R9"/>
  <c r="R10"/>
  <c r="R11"/>
  <c r="R12"/>
  <c r="R13"/>
  <c r="R14"/>
  <c r="R15"/>
  <c r="R16"/>
  <c r="R17"/>
  <c r="R5"/>
  <c r="Q17"/>
  <c r="R17" i="148"/>
  <c r="R6"/>
  <c r="R7"/>
  <c r="R8"/>
  <c r="R9"/>
  <c r="R10"/>
  <c r="R11"/>
  <c r="R12"/>
  <c r="R13"/>
  <c r="R14"/>
  <c r="R15"/>
  <c r="R16"/>
  <c r="R5"/>
  <c r="I16"/>
  <c r="H16"/>
  <c r="J16"/>
  <c r="R6" i="140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5"/>
  <c r="Q33"/>
  <c r="R6" i="139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5"/>
  <c r="Q33"/>
  <c r="S20" i="138"/>
  <c r="S21"/>
  <c r="S22"/>
  <c r="S23"/>
  <c r="S24"/>
  <c r="S25"/>
  <c r="S26"/>
  <c r="S19"/>
  <c r="R26"/>
  <c r="S6"/>
  <c r="S7"/>
  <c r="S8"/>
  <c r="S9"/>
  <c r="S10"/>
  <c r="S11"/>
  <c r="S12"/>
  <c r="S5"/>
  <c r="R12"/>
  <c r="P35" i="143"/>
  <c r="P199"/>
  <c r="P201"/>
  <c r="AM199"/>
  <c r="AO199"/>
  <c r="AQ199"/>
  <c r="AL199"/>
  <c r="L199"/>
  <c r="N199"/>
  <c r="K199"/>
  <c r="AP141"/>
  <c r="AP140"/>
  <c r="AP129"/>
  <c r="AP112"/>
  <c r="O112"/>
  <c r="O129"/>
  <c r="O140"/>
  <c r="O141"/>
  <c r="AM35"/>
  <c r="AO35"/>
  <c r="AQ35"/>
  <c r="AL35"/>
  <c r="L35"/>
  <c r="N35"/>
  <c r="K35"/>
  <c r="AO126" i="144"/>
  <c r="AQ126"/>
  <c r="AP125"/>
  <c r="AP116"/>
  <c r="AR116"/>
  <c r="AP115"/>
  <c r="AP113"/>
  <c r="AP111"/>
  <c r="AP102"/>
  <c r="AP16"/>
  <c r="AR16"/>
  <c r="AP15"/>
  <c r="AP14"/>
  <c r="O126"/>
  <c r="P126"/>
  <c r="R126"/>
  <c r="T126"/>
  <c r="N126"/>
  <c r="S15"/>
  <c r="S16"/>
  <c r="S102"/>
  <c r="S111"/>
  <c r="U111"/>
  <c r="S113"/>
  <c r="U113"/>
  <c r="S115"/>
  <c r="U115"/>
  <c r="S116"/>
  <c r="S125"/>
  <c r="U125"/>
  <c r="S14"/>
  <c r="O17" i="148"/>
  <c r="M17"/>
  <c r="K17" i="149"/>
  <c r="M17"/>
  <c r="O17"/>
  <c r="J17"/>
  <c r="O33" i="140"/>
  <c r="M33"/>
  <c r="K33" i="139"/>
  <c r="M33"/>
  <c r="O33"/>
  <c r="J33"/>
  <c r="P26" i="138"/>
  <c r="N26"/>
  <c r="P12"/>
  <c r="N12"/>
  <c r="P126" i="135"/>
  <c r="Q126"/>
  <c r="R126"/>
  <c r="S126"/>
  <c r="W126"/>
  <c r="O126"/>
  <c r="T8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39"/>
  <c r="U39"/>
  <c r="V39"/>
  <c r="W39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0"/>
  <c r="U70"/>
  <c r="V70"/>
  <c r="W70"/>
  <c r="T71"/>
  <c r="U71"/>
  <c r="V71"/>
  <c r="W71"/>
  <c r="T72"/>
  <c r="U72"/>
  <c r="V72"/>
  <c r="W72"/>
  <c r="T73"/>
  <c r="U73"/>
  <c r="V73"/>
  <c r="W73"/>
  <c r="T74"/>
  <c r="U74"/>
  <c r="V74"/>
  <c r="W74"/>
  <c r="T75"/>
  <c r="U75"/>
  <c r="V75"/>
  <c r="W75"/>
  <c r="T76"/>
  <c r="U76"/>
  <c r="V76"/>
  <c r="W76"/>
  <c r="T77"/>
  <c r="U77"/>
  <c r="V77"/>
  <c r="W77"/>
  <c r="T78"/>
  <c r="U78"/>
  <c r="V78"/>
  <c r="W78"/>
  <c r="T79"/>
  <c r="U79"/>
  <c r="V79"/>
  <c r="W79"/>
  <c r="T80"/>
  <c r="U80"/>
  <c r="V80"/>
  <c r="W80"/>
  <c r="T81"/>
  <c r="U81"/>
  <c r="V81"/>
  <c r="W81"/>
  <c r="T82"/>
  <c r="U82"/>
  <c r="V82"/>
  <c r="W82"/>
  <c r="T83"/>
  <c r="U83"/>
  <c r="V83"/>
  <c r="W83"/>
  <c r="T84"/>
  <c r="U84"/>
  <c r="V84"/>
  <c r="W84"/>
  <c r="T85"/>
  <c r="U85"/>
  <c r="V85"/>
  <c r="W85"/>
  <c r="T86"/>
  <c r="U86"/>
  <c r="V86"/>
  <c r="W86"/>
  <c r="T87"/>
  <c r="U87"/>
  <c r="V87"/>
  <c r="W87"/>
  <c r="T88"/>
  <c r="U88"/>
  <c r="V88"/>
  <c r="W88"/>
  <c r="T89"/>
  <c r="U89"/>
  <c r="V89"/>
  <c r="W89"/>
  <c r="T90"/>
  <c r="U90"/>
  <c r="V90"/>
  <c r="W90"/>
  <c r="T91"/>
  <c r="U91"/>
  <c r="V91"/>
  <c r="W91"/>
  <c r="T92"/>
  <c r="U92"/>
  <c r="V92"/>
  <c r="W92"/>
  <c r="T93"/>
  <c r="U93"/>
  <c r="V93"/>
  <c r="W93"/>
  <c r="T94"/>
  <c r="U94"/>
  <c r="V94"/>
  <c r="W94"/>
  <c r="T95"/>
  <c r="U95"/>
  <c r="V95"/>
  <c r="W95"/>
  <c r="T96"/>
  <c r="U96"/>
  <c r="V96"/>
  <c r="W96"/>
  <c r="T97"/>
  <c r="U97"/>
  <c r="V97"/>
  <c r="W97"/>
  <c r="T98"/>
  <c r="U98"/>
  <c r="V98"/>
  <c r="W98"/>
  <c r="T99"/>
  <c r="U99"/>
  <c r="V99"/>
  <c r="W99"/>
  <c r="T100"/>
  <c r="U100"/>
  <c r="V100"/>
  <c r="W100"/>
  <c r="T101"/>
  <c r="U101"/>
  <c r="V101"/>
  <c r="W101"/>
  <c r="T102"/>
  <c r="U102"/>
  <c r="V102"/>
  <c r="W102"/>
  <c r="T103"/>
  <c r="U103"/>
  <c r="V103"/>
  <c r="W103"/>
  <c r="T104"/>
  <c r="U104"/>
  <c r="V104"/>
  <c r="W104"/>
  <c r="T105"/>
  <c r="U105"/>
  <c r="V105"/>
  <c r="W105"/>
  <c r="T106"/>
  <c r="U106"/>
  <c r="V106"/>
  <c r="W106"/>
  <c r="T107"/>
  <c r="U107"/>
  <c r="V107"/>
  <c r="W107"/>
  <c r="T108"/>
  <c r="U108"/>
  <c r="V108"/>
  <c r="W108"/>
  <c r="T109"/>
  <c r="U109"/>
  <c r="V109"/>
  <c r="W109"/>
  <c r="T110"/>
  <c r="U110"/>
  <c r="V110"/>
  <c r="W110"/>
  <c r="T111"/>
  <c r="U111"/>
  <c r="V111"/>
  <c r="W111"/>
  <c r="T112"/>
  <c r="U112"/>
  <c r="V112"/>
  <c r="W112"/>
  <c r="T113"/>
  <c r="U113"/>
  <c r="V113"/>
  <c r="W113"/>
  <c r="T114"/>
  <c r="U114"/>
  <c r="V114"/>
  <c r="W114"/>
  <c r="T115"/>
  <c r="U115"/>
  <c r="V115"/>
  <c r="W115"/>
  <c r="T116"/>
  <c r="U116"/>
  <c r="V116"/>
  <c r="W116"/>
  <c r="T117"/>
  <c r="U117"/>
  <c r="V117"/>
  <c r="W117"/>
  <c r="T118"/>
  <c r="U118"/>
  <c r="V118"/>
  <c r="W118"/>
  <c r="T119"/>
  <c r="U119"/>
  <c r="V119"/>
  <c r="W119"/>
  <c r="T120"/>
  <c r="U120"/>
  <c r="V120"/>
  <c r="W120"/>
  <c r="T121"/>
  <c r="U121"/>
  <c r="V121"/>
  <c r="W121"/>
  <c r="T122"/>
  <c r="U122"/>
  <c r="V122"/>
  <c r="W122"/>
  <c r="T123"/>
  <c r="U123"/>
  <c r="V123"/>
  <c r="W123"/>
  <c r="T124"/>
  <c r="U124"/>
  <c r="V124"/>
  <c r="W124"/>
  <c r="T125"/>
  <c r="U125"/>
  <c r="V125"/>
  <c r="W125"/>
  <c r="T7"/>
  <c r="D126"/>
  <c r="E126"/>
  <c r="F126"/>
  <c r="G126"/>
  <c r="K126"/>
  <c r="C126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H22"/>
  <c r="I22"/>
  <c r="J22"/>
  <c r="K22"/>
  <c r="H23"/>
  <c r="I23"/>
  <c r="J23"/>
  <c r="K23"/>
  <c r="H24"/>
  <c r="I24"/>
  <c r="J24"/>
  <c r="K24"/>
  <c r="H25"/>
  <c r="I25"/>
  <c r="J25"/>
  <c r="K25"/>
  <c r="H26"/>
  <c r="I26"/>
  <c r="J26"/>
  <c r="K26"/>
  <c r="H27"/>
  <c r="I27"/>
  <c r="J27"/>
  <c r="K27"/>
  <c r="H28"/>
  <c r="I28"/>
  <c r="J28"/>
  <c r="K28"/>
  <c r="H29"/>
  <c r="I29"/>
  <c r="J29"/>
  <c r="K29"/>
  <c r="H30"/>
  <c r="I30"/>
  <c r="J30"/>
  <c r="K30"/>
  <c r="H31"/>
  <c r="I31"/>
  <c r="J31"/>
  <c r="K31"/>
  <c r="H32"/>
  <c r="I32"/>
  <c r="J32"/>
  <c r="K32"/>
  <c r="H33"/>
  <c r="I33"/>
  <c r="J33"/>
  <c r="K33"/>
  <c r="H34"/>
  <c r="I34"/>
  <c r="J34"/>
  <c r="K34"/>
  <c r="H35"/>
  <c r="I35"/>
  <c r="J35"/>
  <c r="K35"/>
  <c r="H36"/>
  <c r="I36"/>
  <c r="J36"/>
  <c r="K36"/>
  <c r="H37"/>
  <c r="I37"/>
  <c r="J37"/>
  <c r="K37"/>
  <c r="H38"/>
  <c r="I38"/>
  <c r="J38"/>
  <c r="K38"/>
  <c r="H39"/>
  <c r="I39"/>
  <c r="J39"/>
  <c r="K39"/>
  <c r="H40"/>
  <c r="I40"/>
  <c r="J40"/>
  <c r="K40"/>
  <c r="H41"/>
  <c r="I41"/>
  <c r="J41"/>
  <c r="K41"/>
  <c r="H42"/>
  <c r="I42"/>
  <c r="J42"/>
  <c r="K42"/>
  <c r="H43"/>
  <c r="I43"/>
  <c r="J43"/>
  <c r="K43"/>
  <c r="H44"/>
  <c r="I44"/>
  <c r="J44"/>
  <c r="K44"/>
  <c r="H45"/>
  <c r="I45"/>
  <c r="J45"/>
  <c r="K45"/>
  <c r="H46"/>
  <c r="I46"/>
  <c r="J46"/>
  <c r="K46"/>
  <c r="H47"/>
  <c r="I47"/>
  <c r="J47"/>
  <c r="K47"/>
  <c r="H48"/>
  <c r="I48"/>
  <c r="J48"/>
  <c r="K48"/>
  <c r="H49"/>
  <c r="I49"/>
  <c r="J49"/>
  <c r="K49"/>
  <c r="H50"/>
  <c r="I50"/>
  <c r="J50"/>
  <c r="K50"/>
  <c r="H51"/>
  <c r="I51"/>
  <c r="J51"/>
  <c r="K51"/>
  <c r="H52"/>
  <c r="I52"/>
  <c r="J52"/>
  <c r="K52"/>
  <c r="H53"/>
  <c r="I53"/>
  <c r="J53"/>
  <c r="K53"/>
  <c r="H54"/>
  <c r="I54"/>
  <c r="J54"/>
  <c r="K54"/>
  <c r="H55"/>
  <c r="I55"/>
  <c r="J55"/>
  <c r="K55"/>
  <c r="H56"/>
  <c r="I56"/>
  <c r="J56"/>
  <c r="K56"/>
  <c r="H57"/>
  <c r="I57"/>
  <c r="J57"/>
  <c r="K57"/>
  <c r="H58"/>
  <c r="I58"/>
  <c r="J58"/>
  <c r="K58"/>
  <c r="H59"/>
  <c r="I59"/>
  <c r="J59"/>
  <c r="K59"/>
  <c r="H60"/>
  <c r="I60"/>
  <c r="J60"/>
  <c r="K60"/>
  <c r="H61"/>
  <c r="I61"/>
  <c r="J61"/>
  <c r="K61"/>
  <c r="H62"/>
  <c r="I62"/>
  <c r="J62"/>
  <c r="K62"/>
  <c r="H63"/>
  <c r="I63"/>
  <c r="J63"/>
  <c r="K63"/>
  <c r="H64"/>
  <c r="I64"/>
  <c r="J64"/>
  <c r="K64"/>
  <c r="H65"/>
  <c r="I65"/>
  <c r="J65"/>
  <c r="K65"/>
  <c r="H66"/>
  <c r="I66"/>
  <c r="J66"/>
  <c r="K66"/>
  <c r="H67"/>
  <c r="I67"/>
  <c r="J67"/>
  <c r="K67"/>
  <c r="H68"/>
  <c r="I68"/>
  <c r="J68"/>
  <c r="K68"/>
  <c r="H69"/>
  <c r="I69"/>
  <c r="J69"/>
  <c r="K69"/>
  <c r="H70"/>
  <c r="I70"/>
  <c r="J70"/>
  <c r="K70"/>
  <c r="H71"/>
  <c r="I71"/>
  <c r="J71"/>
  <c r="K71"/>
  <c r="H72"/>
  <c r="I72"/>
  <c r="J72"/>
  <c r="K72"/>
  <c r="H73"/>
  <c r="I73"/>
  <c r="J73"/>
  <c r="K73"/>
  <c r="H74"/>
  <c r="I74"/>
  <c r="J74"/>
  <c r="K74"/>
  <c r="H75"/>
  <c r="I75"/>
  <c r="J75"/>
  <c r="K75"/>
  <c r="H76"/>
  <c r="I76"/>
  <c r="J76"/>
  <c r="K76"/>
  <c r="H77"/>
  <c r="I77"/>
  <c r="J77"/>
  <c r="K77"/>
  <c r="H78"/>
  <c r="I78"/>
  <c r="J78"/>
  <c r="K78"/>
  <c r="H79"/>
  <c r="I79"/>
  <c r="J79"/>
  <c r="K79"/>
  <c r="H80"/>
  <c r="I80"/>
  <c r="J80"/>
  <c r="K80"/>
  <c r="H81"/>
  <c r="I81"/>
  <c r="J81"/>
  <c r="K81"/>
  <c r="H82"/>
  <c r="I82"/>
  <c r="J82"/>
  <c r="K82"/>
  <c r="H83"/>
  <c r="I83"/>
  <c r="J83"/>
  <c r="K83"/>
  <c r="H84"/>
  <c r="I84"/>
  <c r="J84"/>
  <c r="K84"/>
  <c r="H85"/>
  <c r="I85"/>
  <c r="J85"/>
  <c r="K85"/>
  <c r="H86"/>
  <c r="I86"/>
  <c r="J86"/>
  <c r="K86"/>
  <c r="H87"/>
  <c r="I87"/>
  <c r="J87"/>
  <c r="K87"/>
  <c r="H88"/>
  <c r="I88"/>
  <c r="J88"/>
  <c r="K88"/>
  <c r="H89"/>
  <c r="I89"/>
  <c r="J89"/>
  <c r="K89"/>
  <c r="H90"/>
  <c r="I90"/>
  <c r="J90"/>
  <c r="K90"/>
  <c r="H91"/>
  <c r="I91"/>
  <c r="J91"/>
  <c r="K91"/>
  <c r="H92"/>
  <c r="I92"/>
  <c r="J92"/>
  <c r="K92"/>
  <c r="H93"/>
  <c r="I93"/>
  <c r="J93"/>
  <c r="K93"/>
  <c r="H94"/>
  <c r="I94"/>
  <c r="J94"/>
  <c r="K94"/>
  <c r="H95"/>
  <c r="I95"/>
  <c r="J95"/>
  <c r="K95"/>
  <c r="H96"/>
  <c r="I96"/>
  <c r="J96"/>
  <c r="K96"/>
  <c r="H97"/>
  <c r="I97"/>
  <c r="J97"/>
  <c r="K97"/>
  <c r="H98"/>
  <c r="I98"/>
  <c r="J98"/>
  <c r="K98"/>
  <c r="H99"/>
  <c r="I99"/>
  <c r="J99"/>
  <c r="K99"/>
  <c r="H100"/>
  <c r="I100"/>
  <c r="J100"/>
  <c r="K100"/>
  <c r="H101"/>
  <c r="I101"/>
  <c r="J101"/>
  <c r="K101"/>
  <c r="H102"/>
  <c r="I102"/>
  <c r="J102"/>
  <c r="K102"/>
  <c r="H103"/>
  <c r="I103"/>
  <c r="J103"/>
  <c r="K103"/>
  <c r="H104"/>
  <c r="I104"/>
  <c r="J104"/>
  <c r="K104"/>
  <c r="H105"/>
  <c r="I105"/>
  <c r="J105"/>
  <c r="K105"/>
  <c r="H106"/>
  <c r="I106"/>
  <c r="J106"/>
  <c r="K106"/>
  <c r="H107"/>
  <c r="I107"/>
  <c r="J107"/>
  <c r="K107"/>
  <c r="H108"/>
  <c r="I108"/>
  <c r="J108"/>
  <c r="K108"/>
  <c r="H109"/>
  <c r="I109"/>
  <c r="J109"/>
  <c r="K109"/>
  <c r="H110"/>
  <c r="I110"/>
  <c r="J110"/>
  <c r="K110"/>
  <c r="H111"/>
  <c r="I111"/>
  <c r="J111"/>
  <c r="K111"/>
  <c r="H112"/>
  <c r="I112"/>
  <c r="J112"/>
  <c r="K112"/>
  <c r="H113"/>
  <c r="I113"/>
  <c r="J113"/>
  <c r="K113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H124"/>
  <c r="I124"/>
  <c r="J124"/>
  <c r="K124"/>
  <c r="H125"/>
  <c r="I125"/>
  <c r="J125"/>
  <c r="K125"/>
  <c r="K7"/>
  <c r="S243" i="134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0"/>
  <c r="U70"/>
  <c r="V70"/>
  <c r="W70"/>
  <c r="T71"/>
  <c r="U71"/>
  <c r="V71"/>
  <c r="W71"/>
  <c r="T72"/>
  <c r="U72"/>
  <c r="V72"/>
  <c r="W72"/>
  <c r="T73"/>
  <c r="U73"/>
  <c r="V73"/>
  <c r="W73"/>
  <c r="T74"/>
  <c r="U74"/>
  <c r="V74"/>
  <c r="W74"/>
  <c r="T75"/>
  <c r="U75"/>
  <c r="V75"/>
  <c r="W75"/>
  <c r="T76"/>
  <c r="U76"/>
  <c r="V76"/>
  <c r="W76"/>
  <c r="T77"/>
  <c r="U77"/>
  <c r="V77"/>
  <c r="W77"/>
  <c r="T78"/>
  <c r="U78"/>
  <c r="V78"/>
  <c r="W78"/>
  <c r="T79"/>
  <c r="U79"/>
  <c r="V79"/>
  <c r="W79"/>
  <c r="T80"/>
  <c r="U80"/>
  <c r="V80"/>
  <c r="W80"/>
  <c r="T81"/>
  <c r="U81"/>
  <c r="V81"/>
  <c r="W81"/>
  <c r="T82"/>
  <c r="U82"/>
  <c r="V82"/>
  <c r="W82"/>
  <c r="T83"/>
  <c r="U83"/>
  <c r="V83"/>
  <c r="W83"/>
  <c r="T84"/>
  <c r="U84"/>
  <c r="V84"/>
  <c r="W84"/>
  <c r="T85"/>
  <c r="U85"/>
  <c r="V85"/>
  <c r="W85"/>
  <c r="T86"/>
  <c r="U86"/>
  <c r="V86"/>
  <c r="W86"/>
  <c r="T87"/>
  <c r="U87"/>
  <c r="V87"/>
  <c r="W87"/>
  <c r="T88"/>
  <c r="U88"/>
  <c r="V88"/>
  <c r="W88"/>
  <c r="T89"/>
  <c r="U89"/>
  <c r="V89"/>
  <c r="W89"/>
  <c r="T90"/>
  <c r="U90"/>
  <c r="V90"/>
  <c r="W90"/>
  <c r="T91"/>
  <c r="U91"/>
  <c r="V91"/>
  <c r="W91"/>
  <c r="T92"/>
  <c r="U92"/>
  <c r="V92"/>
  <c r="W92"/>
  <c r="T93"/>
  <c r="U93"/>
  <c r="V93"/>
  <c r="W93"/>
  <c r="T94"/>
  <c r="U94"/>
  <c r="V94"/>
  <c r="W94"/>
  <c r="T95"/>
  <c r="U95"/>
  <c r="V95"/>
  <c r="W95"/>
  <c r="T96"/>
  <c r="U96"/>
  <c r="V96"/>
  <c r="W96"/>
  <c r="T97"/>
  <c r="U97"/>
  <c r="V97"/>
  <c r="W97"/>
  <c r="T98"/>
  <c r="U98"/>
  <c r="V98"/>
  <c r="W98"/>
  <c r="T99"/>
  <c r="U99"/>
  <c r="V99"/>
  <c r="W99"/>
  <c r="T100"/>
  <c r="U100"/>
  <c r="V100"/>
  <c r="W100"/>
  <c r="T101"/>
  <c r="U101"/>
  <c r="V101"/>
  <c r="W101"/>
  <c r="T102"/>
  <c r="U102"/>
  <c r="V102"/>
  <c r="W102"/>
  <c r="T103"/>
  <c r="U103"/>
  <c r="V103"/>
  <c r="W103"/>
  <c r="T104"/>
  <c r="U104"/>
  <c r="V104"/>
  <c r="W104"/>
  <c r="T105"/>
  <c r="U105"/>
  <c r="V105"/>
  <c r="W105"/>
  <c r="T106"/>
  <c r="U106"/>
  <c r="V106"/>
  <c r="W106"/>
  <c r="T107"/>
  <c r="U107"/>
  <c r="V107"/>
  <c r="W107"/>
  <c r="T108"/>
  <c r="U108"/>
  <c r="V108"/>
  <c r="W108"/>
  <c r="T109"/>
  <c r="U109"/>
  <c r="V109"/>
  <c r="W109"/>
  <c r="T110"/>
  <c r="U110"/>
  <c r="V110"/>
  <c r="W110"/>
  <c r="T111"/>
  <c r="U111"/>
  <c r="V111"/>
  <c r="W111"/>
  <c r="T112"/>
  <c r="U112"/>
  <c r="V112"/>
  <c r="W112"/>
  <c r="T113"/>
  <c r="U113"/>
  <c r="V113"/>
  <c r="W113"/>
  <c r="T114"/>
  <c r="U114"/>
  <c r="V114"/>
  <c r="W114"/>
  <c r="T115"/>
  <c r="U115"/>
  <c r="V115"/>
  <c r="W115"/>
  <c r="T116"/>
  <c r="U116"/>
  <c r="V116"/>
  <c r="W116"/>
  <c r="T117"/>
  <c r="U117"/>
  <c r="V117"/>
  <c r="W117"/>
  <c r="T118"/>
  <c r="U118"/>
  <c r="V118"/>
  <c r="W118"/>
  <c r="T119"/>
  <c r="U119"/>
  <c r="V119"/>
  <c r="W119"/>
  <c r="T120"/>
  <c r="U120"/>
  <c r="V120"/>
  <c r="W120"/>
  <c r="T121"/>
  <c r="U121"/>
  <c r="V121"/>
  <c r="W121"/>
  <c r="T122"/>
  <c r="U122"/>
  <c r="V122"/>
  <c r="W122"/>
  <c r="T123"/>
  <c r="U123"/>
  <c r="V123"/>
  <c r="W123"/>
  <c r="T124"/>
  <c r="U124"/>
  <c r="V124"/>
  <c r="W124"/>
  <c r="T125"/>
  <c r="U125"/>
  <c r="V125"/>
  <c r="W125"/>
  <c r="T126"/>
  <c r="U126"/>
  <c r="V126"/>
  <c r="W126"/>
  <c r="T127"/>
  <c r="U127"/>
  <c r="V127"/>
  <c r="W127"/>
  <c r="T128"/>
  <c r="U128"/>
  <c r="V128"/>
  <c r="W128"/>
  <c r="T129"/>
  <c r="U129"/>
  <c r="V129"/>
  <c r="W129"/>
  <c r="T130"/>
  <c r="U130"/>
  <c r="V130"/>
  <c r="W130"/>
  <c r="T131"/>
  <c r="U131"/>
  <c r="V131"/>
  <c r="W131"/>
  <c r="T132"/>
  <c r="U132"/>
  <c r="V132"/>
  <c r="W132"/>
  <c r="T133"/>
  <c r="U133"/>
  <c r="V133"/>
  <c r="W133"/>
  <c r="T134"/>
  <c r="U134"/>
  <c r="V134"/>
  <c r="W134"/>
  <c r="T135"/>
  <c r="U135"/>
  <c r="V135"/>
  <c r="W135"/>
  <c r="T136"/>
  <c r="U136"/>
  <c r="V136"/>
  <c r="W136"/>
  <c r="T137"/>
  <c r="U137"/>
  <c r="V137"/>
  <c r="W137"/>
  <c r="T138"/>
  <c r="U138"/>
  <c r="V138"/>
  <c r="W138"/>
  <c r="T139"/>
  <c r="U139"/>
  <c r="V139"/>
  <c r="W139"/>
  <c r="T140"/>
  <c r="U140"/>
  <c r="V140"/>
  <c r="W140"/>
  <c r="T141"/>
  <c r="U141"/>
  <c r="V141"/>
  <c r="W141"/>
  <c r="T142"/>
  <c r="U142"/>
  <c r="V142"/>
  <c r="W142"/>
  <c r="T143"/>
  <c r="U143"/>
  <c r="V143"/>
  <c r="W143"/>
  <c r="T144"/>
  <c r="U144"/>
  <c r="V144"/>
  <c r="W144"/>
  <c r="T145"/>
  <c r="U145"/>
  <c r="V145"/>
  <c r="W145"/>
  <c r="T146"/>
  <c r="U146"/>
  <c r="V146"/>
  <c r="W146"/>
  <c r="T147"/>
  <c r="U147"/>
  <c r="V147"/>
  <c r="W147"/>
  <c r="T148"/>
  <c r="U148"/>
  <c r="V148"/>
  <c r="W148"/>
  <c r="T149"/>
  <c r="U149"/>
  <c r="V149"/>
  <c r="W149"/>
  <c r="T150"/>
  <c r="U150"/>
  <c r="V150"/>
  <c r="W150"/>
  <c r="T151"/>
  <c r="U151"/>
  <c r="V151"/>
  <c r="W151"/>
  <c r="T152"/>
  <c r="U152"/>
  <c r="V152"/>
  <c r="W152"/>
  <c r="T153"/>
  <c r="U153"/>
  <c r="V153"/>
  <c r="W153"/>
  <c r="T154"/>
  <c r="U154"/>
  <c r="V154"/>
  <c r="W154"/>
  <c r="T155"/>
  <c r="U155"/>
  <c r="V155"/>
  <c r="W155"/>
  <c r="T156"/>
  <c r="U156"/>
  <c r="V156"/>
  <c r="W156"/>
  <c r="T157"/>
  <c r="U157"/>
  <c r="V157"/>
  <c r="W157"/>
  <c r="T158"/>
  <c r="U158"/>
  <c r="V158"/>
  <c r="W158"/>
  <c r="T159"/>
  <c r="U159"/>
  <c r="V159"/>
  <c r="W159"/>
  <c r="T160"/>
  <c r="U160"/>
  <c r="V160"/>
  <c r="W160"/>
  <c r="T161"/>
  <c r="U161"/>
  <c r="V161"/>
  <c r="W161"/>
  <c r="T162"/>
  <c r="U162"/>
  <c r="V162"/>
  <c r="W162"/>
  <c r="T163"/>
  <c r="U163"/>
  <c r="V163"/>
  <c r="W163"/>
  <c r="T164"/>
  <c r="U164"/>
  <c r="V164"/>
  <c r="W164"/>
  <c r="T165"/>
  <c r="U165"/>
  <c r="V165"/>
  <c r="W165"/>
  <c r="T166"/>
  <c r="U166"/>
  <c r="V166"/>
  <c r="W166"/>
  <c r="T167"/>
  <c r="U167"/>
  <c r="V167"/>
  <c r="W167"/>
  <c r="T168"/>
  <c r="U168"/>
  <c r="V168"/>
  <c r="W168"/>
  <c r="T169"/>
  <c r="U169"/>
  <c r="V169"/>
  <c r="W169"/>
  <c r="T170"/>
  <c r="U170"/>
  <c r="V170"/>
  <c r="W170"/>
  <c r="T171"/>
  <c r="U171"/>
  <c r="V171"/>
  <c r="W171"/>
  <c r="T172"/>
  <c r="U172"/>
  <c r="V172"/>
  <c r="W172"/>
  <c r="T173"/>
  <c r="U173"/>
  <c r="V173"/>
  <c r="W173"/>
  <c r="T174"/>
  <c r="U174"/>
  <c r="V174"/>
  <c r="W174"/>
  <c r="T175"/>
  <c r="U175"/>
  <c r="V175"/>
  <c r="W175"/>
  <c r="T176"/>
  <c r="U176"/>
  <c r="V176"/>
  <c r="W176"/>
  <c r="T177"/>
  <c r="U177"/>
  <c r="V177"/>
  <c r="W177"/>
  <c r="T178"/>
  <c r="U178"/>
  <c r="V178"/>
  <c r="W178"/>
  <c r="T179"/>
  <c r="U179"/>
  <c r="V179"/>
  <c r="W179"/>
  <c r="T180"/>
  <c r="U180"/>
  <c r="V180"/>
  <c r="W180"/>
  <c r="T181"/>
  <c r="U181"/>
  <c r="V181"/>
  <c r="W181"/>
  <c r="T182"/>
  <c r="U182"/>
  <c r="V182"/>
  <c r="W182"/>
  <c r="T183"/>
  <c r="U183"/>
  <c r="V183"/>
  <c r="W183"/>
  <c r="T184"/>
  <c r="U184"/>
  <c r="V184"/>
  <c r="W184"/>
  <c r="T185"/>
  <c r="U185"/>
  <c r="V185"/>
  <c r="W185"/>
  <c r="T186"/>
  <c r="U186"/>
  <c r="V186"/>
  <c r="W186"/>
  <c r="T187"/>
  <c r="U187"/>
  <c r="V187"/>
  <c r="W187"/>
  <c r="T188"/>
  <c r="U188"/>
  <c r="V188"/>
  <c r="W188"/>
  <c r="T189"/>
  <c r="U189"/>
  <c r="V189"/>
  <c r="W189"/>
  <c r="T190"/>
  <c r="U190"/>
  <c r="V190"/>
  <c r="W190"/>
  <c r="T191"/>
  <c r="U191"/>
  <c r="V191"/>
  <c r="W191"/>
  <c r="T192"/>
  <c r="U192"/>
  <c r="V192"/>
  <c r="W192"/>
  <c r="T193"/>
  <c r="U193"/>
  <c r="V193"/>
  <c r="W193"/>
  <c r="T194"/>
  <c r="U194"/>
  <c r="V194"/>
  <c r="W194"/>
  <c r="T195"/>
  <c r="U195"/>
  <c r="V195"/>
  <c r="W195"/>
  <c r="T196"/>
  <c r="U196"/>
  <c r="V196"/>
  <c r="W196"/>
  <c r="T197"/>
  <c r="U197"/>
  <c r="V197"/>
  <c r="W197"/>
  <c r="T198"/>
  <c r="U198"/>
  <c r="V198"/>
  <c r="W198"/>
  <c r="T199"/>
  <c r="U199"/>
  <c r="V199"/>
  <c r="W199"/>
  <c r="T200"/>
  <c r="U200"/>
  <c r="V200"/>
  <c r="W200"/>
  <c r="T201"/>
  <c r="U201"/>
  <c r="V201"/>
  <c r="W201"/>
  <c r="T202"/>
  <c r="U202"/>
  <c r="V202"/>
  <c r="W202"/>
  <c r="T203"/>
  <c r="U203"/>
  <c r="V203"/>
  <c r="W203"/>
  <c r="T204"/>
  <c r="U204"/>
  <c r="V204"/>
  <c r="W204"/>
  <c r="T205"/>
  <c r="U205"/>
  <c r="V205"/>
  <c r="W205"/>
  <c r="T206"/>
  <c r="U206"/>
  <c r="V206"/>
  <c r="W206"/>
  <c r="T207"/>
  <c r="U207"/>
  <c r="V207"/>
  <c r="W207"/>
  <c r="T208"/>
  <c r="U208"/>
  <c r="V208"/>
  <c r="W208"/>
  <c r="T209"/>
  <c r="U209"/>
  <c r="V209"/>
  <c r="W209"/>
  <c r="T210"/>
  <c r="U210"/>
  <c r="V210"/>
  <c r="W210"/>
  <c r="T211"/>
  <c r="U211"/>
  <c r="V211"/>
  <c r="W211"/>
  <c r="T212"/>
  <c r="U212"/>
  <c r="V212"/>
  <c r="W212"/>
  <c r="T213"/>
  <c r="U213"/>
  <c r="V213"/>
  <c r="W213"/>
  <c r="T214"/>
  <c r="U214"/>
  <c r="V214"/>
  <c r="W214"/>
  <c r="T215"/>
  <c r="U215"/>
  <c r="V215"/>
  <c r="W215"/>
  <c r="T216"/>
  <c r="U216"/>
  <c r="V216"/>
  <c r="W216"/>
  <c r="T217"/>
  <c r="U217"/>
  <c r="V217"/>
  <c r="W217"/>
  <c r="T218"/>
  <c r="U218"/>
  <c r="V218"/>
  <c r="W218"/>
  <c r="T219"/>
  <c r="U219"/>
  <c r="V219"/>
  <c r="W219"/>
  <c r="T220"/>
  <c r="U220"/>
  <c r="V220"/>
  <c r="W220"/>
  <c r="T221"/>
  <c r="U221"/>
  <c r="V221"/>
  <c r="W221"/>
  <c r="T222"/>
  <c r="U222"/>
  <c r="V222"/>
  <c r="W222"/>
  <c r="T223"/>
  <c r="U223"/>
  <c r="V223"/>
  <c r="W223"/>
  <c r="T224"/>
  <c r="U224"/>
  <c r="V224"/>
  <c r="W224"/>
  <c r="T225"/>
  <c r="U225"/>
  <c r="V225"/>
  <c r="W225"/>
  <c r="T226"/>
  <c r="U226"/>
  <c r="V226"/>
  <c r="W226"/>
  <c r="T227"/>
  <c r="U227"/>
  <c r="V227"/>
  <c r="W227"/>
  <c r="T228"/>
  <c r="U228"/>
  <c r="V228"/>
  <c r="W228"/>
  <c r="T229"/>
  <c r="U229"/>
  <c r="V229"/>
  <c r="W229"/>
  <c r="T230"/>
  <c r="U230"/>
  <c r="V230"/>
  <c r="W230"/>
  <c r="T231"/>
  <c r="U231"/>
  <c r="V231"/>
  <c r="W231"/>
  <c r="T232"/>
  <c r="U232"/>
  <c r="V232"/>
  <c r="W232"/>
  <c r="T233"/>
  <c r="U233"/>
  <c r="V233"/>
  <c r="W233"/>
  <c r="T234"/>
  <c r="U234"/>
  <c r="V234"/>
  <c r="W234"/>
  <c r="T235"/>
  <c r="U235"/>
  <c r="V235"/>
  <c r="W235"/>
  <c r="T236"/>
  <c r="U236"/>
  <c r="V236"/>
  <c r="W236"/>
  <c r="T237"/>
  <c r="U237"/>
  <c r="V237"/>
  <c r="W237"/>
  <c r="T238"/>
  <c r="U238"/>
  <c r="V238"/>
  <c r="W238"/>
  <c r="T239"/>
  <c r="U239"/>
  <c r="V239"/>
  <c r="W239"/>
  <c r="T240"/>
  <c r="U240"/>
  <c r="V240"/>
  <c r="W240"/>
  <c r="T241"/>
  <c r="U241"/>
  <c r="V241"/>
  <c r="W241"/>
  <c r="T242"/>
  <c r="U242"/>
  <c r="V242"/>
  <c r="W242"/>
  <c r="H43"/>
  <c r="I43"/>
  <c r="J43"/>
  <c r="K43"/>
  <c r="H44"/>
  <c r="I44"/>
  <c r="J44"/>
  <c r="K44"/>
  <c r="H45"/>
  <c r="I45"/>
  <c r="J45"/>
  <c r="K45"/>
  <c r="H46"/>
  <c r="I46"/>
  <c r="J46"/>
  <c r="K46"/>
  <c r="H47"/>
  <c r="I47"/>
  <c r="J47"/>
  <c r="K47"/>
  <c r="H48"/>
  <c r="I48"/>
  <c r="J48"/>
  <c r="K48"/>
  <c r="H49"/>
  <c r="I49"/>
  <c r="J49"/>
  <c r="K49"/>
  <c r="H50"/>
  <c r="I50"/>
  <c r="J50"/>
  <c r="K50"/>
  <c r="H51"/>
  <c r="I51"/>
  <c r="J51"/>
  <c r="K51"/>
  <c r="H52"/>
  <c r="I52"/>
  <c r="J52"/>
  <c r="K52"/>
  <c r="H53"/>
  <c r="I53"/>
  <c r="J53"/>
  <c r="K53"/>
  <c r="H54"/>
  <c r="I54"/>
  <c r="J54"/>
  <c r="K54"/>
  <c r="H55"/>
  <c r="I55"/>
  <c r="J55"/>
  <c r="K55"/>
  <c r="H56"/>
  <c r="I56"/>
  <c r="J56"/>
  <c r="K56"/>
  <c r="H57"/>
  <c r="I57"/>
  <c r="J57"/>
  <c r="K57"/>
  <c r="H58"/>
  <c r="I58"/>
  <c r="J58"/>
  <c r="K58"/>
  <c r="H59"/>
  <c r="I59"/>
  <c r="J59"/>
  <c r="K59"/>
  <c r="H60"/>
  <c r="I60"/>
  <c r="J60"/>
  <c r="K60"/>
  <c r="H61"/>
  <c r="I61"/>
  <c r="J61"/>
  <c r="K61"/>
  <c r="H62"/>
  <c r="I62"/>
  <c r="J62"/>
  <c r="K62"/>
  <c r="H63"/>
  <c r="I63"/>
  <c r="J63"/>
  <c r="K63"/>
  <c r="H64"/>
  <c r="I64"/>
  <c r="J64"/>
  <c r="K64"/>
  <c r="H65"/>
  <c r="I65"/>
  <c r="J65"/>
  <c r="K65"/>
  <c r="H66"/>
  <c r="I66"/>
  <c r="J66"/>
  <c r="K66"/>
  <c r="H67"/>
  <c r="I67"/>
  <c r="J67"/>
  <c r="K67"/>
  <c r="H68"/>
  <c r="I68"/>
  <c r="J68"/>
  <c r="K68"/>
  <c r="H69"/>
  <c r="I69"/>
  <c r="J69"/>
  <c r="K69"/>
  <c r="H70"/>
  <c r="I70"/>
  <c r="J70"/>
  <c r="K70"/>
  <c r="H71"/>
  <c r="I71"/>
  <c r="J71"/>
  <c r="K71"/>
  <c r="H72"/>
  <c r="I72"/>
  <c r="J72"/>
  <c r="K72"/>
  <c r="H73"/>
  <c r="I73"/>
  <c r="J73"/>
  <c r="K73"/>
  <c r="H74"/>
  <c r="I74"/>
  <c r="J74"/>
  <c r="K74"/>
  <c r="H75"/>
  <c r="I75"/>
  <c r="J75"/>
  <c r="K75"/>
  <c r="H76"/>
  <c r="I76"/>
  <c r="J76"/>
  <c r="K76"/>
  <c r="H77"/>
  <c r="I77"/>
  <c r="J77"/>
  <c r="K77"/>
  <c r="H78"/>
  <c r="I78"/>
  <c r="J78"/>
  <c r="K78"/>
  <c r="H79"/>
  <c r="I79"/>
  <c r="J79"/>
  <c r="K79"/>
  <c r="H80"/>
  <c r="I80"/>
  <c r="J80"/>
  <c r="K80"/>
  <c r="H81"/>
  <c r="I81"/>
  <c r="J81"/>
  <c r="K81"/>
  <c r="H82"/>
  <c r="I82"/>
  <c r="J82"/>
  <c r="K82"/>
  <c r="H83"/>
  <c r="I83"/>
  <c r="J83"/>
  <c r="K83"/>
  <c r="H84"/>
  <c r="I84"/>
  <c r="J84"/>
  <c r="K84"/>
  <c r="H85"/>
  <c r="I85"/>
  <c r="J85"/>
  <c r="K85"/>
  <c r="H86"/>
  <c r="I86"/>
  <c r="J86"/>
  <c r="K86"/>
  <c r="H87"/>
  <c r="I87"/>
  <c r="J87"/>
  <c r="K87"/>
  <c r="H88"/>
  <c r="I88"/>
  <c r="J88"/>
  <c r="K88"/>
  <c r="H89"/>
  <c r="I89"/>
  <c r="J89"/>
  <c r="K89"/>
  <c r="H90"/>
  <c r="I90"/>
  <c r="J90"/>
  <c r="K90"/>
  <c r="H91"/>
  <c r="I91"/>
  <c r="J91"/>
  <c r="K91"/>
  <c r="H92"/>
  <c r="I92"/>
  <c r="J92"/>
  <c r="K92"/>
  <c r="H93"/>
  <c r="I93"/>
  <c r="J93"/>
  <c r="K93"/>
  <c r="H94"/>
  <c r="I94"/>
  <c r="J94"/>
  <c r="K94"/>
  <c r="H95"/>
  <c r="I95"/>
  <c r="J95"/>
  <c r="K95"/>
  <c r="H96"/>
  <c r="I96"/>
  <c r="J96"/>
  <c r="K96"/>
  <c r="H97"/>
  <c r="I97"/>
  <c r="J97"/>
  <c r="K97"/>
  <c r="H98"/>
  <c r="I98"/>
  <c r="J98"/>
  <c r="K98"/>
  <c r="H99"/>
  <c r="I99"/>
  <c r="J99"/>
  <c r="K99"/>
  <c r="H100"/>
  <c r="I100"/>
  <c r="J100"/>
  <c r="K100"/>
  <c r="H101"/>
  <c r="I101"/>
  <c r="J101"/>
  <c r="K101"/>
  <c r="H102"/>
  <c r="I102"/>
  <c r="J102"/>
  <c r="K102"/>
  <c r="H103"/>
  <c r="I103"/>
  <c r="J103"/>
  <c r="K103"/>
  <c r="H104"/>
  <c r="I104"/>
  <c r="J104"/>
  <c r="K104"/>
  <c r="H105"/>
  <c r="I105"/>
  <c r="J105"/>
  <c r="K105"/>
  <c r="H106"/>
  <c r="I106"/>
  <c r="J106"/>
  <c r="K106"/>
  <c r="H107"/>
  <c r="I107"/>
  <c r="J107"/>
  <c r="K107"/>
  <c r="H108"/>
  <c r="I108"/>
  <c r="J108"/>
  <c r="K108"/>
  <c r="H109"/>
  <c r="I109"/>
  <c r="J109"/>
  <c r="K109"/>
  <c r="H110"/>
  <c r="I110"/>
  <c r="J110"/>
  <c r="K110"/>
  <c r="H111"/>
  <c r="I111"/>
  <c r="J111"/>
  <c r="K111"/>
  <c r="H112"/>
  <c r="I112"/>
  <c r="J112"/>
  <c r="K112"/>
  <c r="H113"/>
  <c r="I113"/>
  <c r="J113"/>
  <c r="K113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H124"/>
  <c r="I124"/>
  <c r="J124"/>
  <c r="K124"/>
  <c r="H125"/>
  <c r="I125"/>
  <c r="J125"/>
  <c r="K125"/>
  <c r="H126"/>
  <c r="I126"/>
  <c r="J126"/>
  <c r="K126"/>
  <c r="H127"/>
  <c r="I127"/>
  <c r="J127"/>
  <c r="K127"/>
  <c r="H128"/>
  <c r="I128"/>
  <c r="J128"/>
  <c r="K128"/>
  <c r="H129"/>
  <c r="I129"/>
  <c r="J129"/>
  <c r="K129"/>
  <c r="H130"/>
  <c r="I130"/>
  <c r="J130"/>
  <c r="K130"/>
  <c r="H131"/>
  <c r="I131"/>
  <c r="J131"/>
  <c r="K131"/>
  <c r="H132"/>
  <c r="I132"/>
  <c r="J132"/>
  <c r="K132"/>
  <c r="H133"/>
  <c r="I133"/>
  <c r="J133"/>
  <c r="K133"/>
  <c r="H134"/>
  <c r="I134"/>
  <c r="J134"/>
  <c r="K134"/>
  <c r="H135"/>
  <c r="I135"/>
  <c r="J135"/>
  <c r="K135"/>
  <c r="H136"/>
  <c r="I136"/>
  <c r="J136"/>
  <c r="K136"/>
  <c r="H137"/>
  <c r="I137"/>
  <c r="J137"/>
  <c r="K137"/>
  <c r="H138"/>
  <c r="I138"/>
  <c r="J138"/>
  <c r="K138"/>
  <c r="H139"/>
  <c r="I139"/>
  <c r="J139"/>
  <c r="K139"/>
  <c r="H140"/>
  <c r="I140"/>
  <c r="J140"/>
  <c r="K140"/>
  <c r="H141"/>
  <c r="I141"/>
  <c r="J141"/>
  <c r="K141"/>
  <c r="H142"/>
  <c r="I142"/>
  <c r="J142"/>
  <c r="K142"/>
  <c r="H143"/>
  <c r="I143"/>
  <c r="J143"/>
  <c r="K143"/>
  <c r="H144"/>
  <c r="I144"/>
  <c r="J144"/>
  <c r="K144"/>
  <c r="H145"/>
  <c r="I145"/>
  <c r="J145"/>
  <c r="K145"/>
  <c r="H146"/>
  <c r="I146"/>
  <c r="J146"/>
  <c r="K146"/>
  <c r="H147"/>
  <c r="I147"/>
  <c r="J147"/>
  <c r="K147"/>
  <c r="H148"/>
  <c r="I148"/>
  <c r="J148"/>
  <c r="K148"/>
  <c r="H149"/>
  <c r="I149"/>
  <c r="J149"/>
  <c r="K149"/>
  <c r="H150"/>
  <c r="I150"/>
  <c r="J150"/>
  <c r="K150"/>
  <c r="H151"/>
  <c r="I151"/>
  <c r="J151"/>
  <c r="K151"/>
  <c r="H152"/>
  <c r="I152"/>
  <c r="J152"/>
  <c r="K152"/>
  <c r="H153"/>
  <c r="I153"/>
  <c r="J153"/>
  <c r="K153"/>
  <c r="H154"/>
  <c r="I154"/>
  <c r="J154"/>
  <c r="K154"/>
  <c r="H155"/>
  <c r="I155"/>
  <c r="J155"/>
  <c r="K155"/>
  <c r="H156"/>
  <c r="I156"/>
  <c r="J156"/>
  <c r="K156"/>
  <c r="H157"/>
  <c r="I157"/>
  <c r="J157"/>
  <c r="K157"/>
  <c r="H158"/>
  <c r="I158"/>
  <c r="J158"/>
  <c r="K158"/>
  <c r="H159"/>
  <c r="I159"/>
  <c r="J159"/>
  <c r="K159"/>
  <c r="H160"/>
  <c r="I160"/>
  <c r="J160"/>
  <c r="K160"/>
  <c r="H161"/>
  <c r="I161"/>
  <c r="J161"/>
  <c r="K161"/>
  <c r="H162"/>
  <c r="I162"/>
  <c r="J162"/>
  <c r="K162"/>
  <c r="H163"/>
  <c r="I163"/>
  <c r="J163"/>
  <c r="K163"/>
  <c r="H164"/>
  <c r="I164"/>
  <c r="J164"/>
  <c r="K164"/>
  <c r="H165"/>
  <c r="I165"/>
  <c r="J165"/>
  <c r="K165"/>
  <c r="H166"/>
  <c r="I166"/>
  <c r="J166"/>
  <c r="K166"/>
  <c r="H167"/>
  <c r="I167"/>
  <c r="J167"/>
  <c r="K167"/>
  <c r="H168"/>
  <c r="I168"/>
  <c r="J168"/>
  <c r="K168"/>
  <c r="H169"/>
  <c r="I169"/>
  <c r="J169"/>
  <c r="K169"/>
  <c r="H170"/>
  <c r="I170"/>
  <c r="J170"/>
  <c r="K170"/>
  <c r="H171"/>
  <c r="I171"/>
  <c r="J171"/>
  <c r="K171"/>
  <c r="H172"/>
  <c r="I172"/>
  <c r="J172"/>
  <c r="K172"/>
  <c r="H173"/>
  <c r="I173"/>
  <c r="J173"/>
  <c r="K173"/>
  <c r="H174"/>
  <c r="I174"/>
  <c r="J174"/>
  <c r="K174"/>
  <c r="H175"/>
  <c r="I175"/>
  <c r="J175"/>
  <c r="K175"/>
  <c r="H176"/>
  <c r="I176"/>
  <c r="J176"/>
  <c r="K176"/>
  <c r="H177"/>
  <c r="I177"/>
  <c r="J177"/>
  <c r="K177"/>
  <c r="H178"/>
  <c r="I178"/>
  <c r="J178"/>
  <c r="K178"/>
  <c r="H179"/>
  <c r="I179"/>
  <c r="J179"/>
  <c r="K179"/>
  <c r="H180"/>
  <c r="I180"/>
  <c r="J180"/>
  <c r="K180"/>
  <c r="H181"/>
  <c r="I181"/>
  <c r="J181"/>
  <c r="K181"/>
  <c r="H182"/>
  <c r="I182"/>
  <c r="J182"/>
  <c r="K182"/>
  <c r="H183"/>
  <c r="I183"/>
  <c r="J183"/>
  <c r="K183"/>
  <c r="H184"/>
  <c r="I184"/>
  <c r="J184"/>
  <c r="K184"/>
  <c r="H185"/>
  <c r="I185"/>
  <c r="J185"/>
  <c r="K185"/>
  <c r="H186"/>
  <c r="I186"/>
  <c r="J186"/>
  <c r="K186"/>
  <c r="H187"/>
  <c r="I187"/>
  <c r="J187"/>
  <c r="K187"/>
  <c r="H188"/>
  <c r="I188"/>
  <c r="J188"/>
  <c r="K188"/>
  <c r="H189"/>
  <c r="I189"/>
  <c r="J189"/>
  <c r="K189"/>
  <c r="H190"/>
  <c r="I190"/>
  <c r="J190"/>
  <c r="K190"/>
  <c r="H191"/>
  <c r="I191"/>
  <c r="J191"/>
  <c r="K191"/>
  <c r="H192"/>
  <c r="I192"/>
  <c r="J192"/>
  <c r="K192"/>
  <c r="H193"/>
  <c r="I193"/>
  <c r="J193"/>
  <c r="K193"/>
  <c r="H194"/>
  <c r="I194"/>
  <c r="J194"/>
  <c r="K194"/>
  <c r="H195"/>
  <c r="I195"/>
  <c r="J195"/>
  <c r="K195"/>
  <c r="H196"/>
  <c r="I196"/>
  <c r="J196"/>
  <c r="K196"/>
  <c r="H197"/>
  <c r="I197"/>
  <c r="J197"/>
  <c r="K197"/>
  <c r="H198"/>
  <c r="I198"/>
  <c r="J198"/>
  <c r="K198"/>
  <c r="H199"/>
  <c r="I199"/>
  <c r="J199"/>
  <c r="K199"/>
  <c r="H200"/>
  <c r="I200"/>
  <c r="J200"/>
  <c r="K200"/>
  <c r="H201"/>
  <c r="I201"/>
  <c r="J201"/>
  <c r="K201"/>
  <c r="H202"/>
  <c r="I202"/>
  <c r="J202"/>
  <c r="K202"/>
  <c r="H203"/>
  <c r="I203"/>
  <c r="J203"/>
  <c r="K203"/>
  <c r="H204"/>
  <c r="I204"/>
  <c r="J204"/>
  <c r="K204"/>
  <c r="H205"/>
  <c r="I205"/>
  <c r="J205"/>
  <c r="K205"/>
  <c r="H206"/>
  <c r="I206"/>
  <c r="J206"/>
  <c r="K206"/>
  <c r="H207"/>
  <c r="I207"/>
  <c r="J207"/>
  <c r="K207"/>
  <c r="H208"/>
  <c r="I208"/>
  <c r="J208"/>
  <c r="K208"/>
  <c r="H209"/>
  <c r="I209"/>
  <c r="J209"/>
  <c r="K209"/>
  <c r="H210"/>
  <c r="I210"/>
  <c r="J210"/>
  <c r="K210"/>
  <c r="H211"/>
  <c r="I211"/>
  <c r="J211"/>
  <c r="K211"/>
  <c r="H212"/>
  <c r="I212"/>
  <c r="J212"/>
  <c r="K212"/>
  <c r="H213"/>
  <c r="I213"/>
  <c r="J213"/>
  <c r="K213"/>
  <c r="H214"/>
  <c r="I214"/>
  <c r="J214"/>
  <c r="K214"/>
  <c r="H215"/>
  <c r="I215"/>
  <c r="J215"/>
  <c r="K215"/>
  <c r="H216"/>
  <c r="I216"/>
  <c r="J216"/>
  <c r="K216"/>
  <c r="H217"/>
  <c r="I217"/>
  <c r="J217"/>
  <c r="K217"/>
  <c r="H218"/>
  <c r="I218"/>
  <c r="J218"/>
  <c r="K218"/>
  <c r="H219"/>
  <c r="I219"/>
  <c r="J219"/>
  <c r="K219"/>
  <c r="H220"/>
  <c r="I220"/>
  <c r="J220"/>
  <c r="K220"/>
  <c r="H221"/>
  <c r="I221"/>
  <c r="J221"/>
  <c r="K221"/>
  <c r="H222"/>
  <c r="I222"/>
  <c r="J222"/>
  <c r="K222"/>
  <c r="H223"/>
  <c r="I223"/>
  <c r="J223"/>
  <c r="K223"/>
  <c r="H224"/>
  <c r="I224"/>
  <c r="J224"/>
  <c r="K224"/>
  <c r="H225"/>
  <c r="I225"/>
  <c r="J225"/>
  <c r="K225"/>
  <c r="H226"/>
  <c r="I226"/>
  <c r="J226"/>
  <c r="K226"/>
  <c r="H227"/>
  <c r="I227"/>
  <c r="J227"/>
  <c r="K227"/>
  <c r="H228"/>
  <c r="I228"/>
  <c r="J228"/>
  <c r="K228"/>
  <c r="H229"/>
  <c r="I229"/>
  <c r="J229"/>
  <c r="K229"/>
  <c r="H230"/>
  <c r="I230"/>
  <c r="J230"/>
  <c r="K230"/>
  <c r="H231"/>
  <c r="I231"/>
  <c r="J231"/>
  <c r="K231"/>
  <c r="H232"/>
  <c r="I232"/>
  <c r="J232"/>
  <c r="K232"/>
  <c r="H233"/>
  <c r="I233"/>
  <c r="J233"/>
  <c r="K233"/>
  <c r="H234"/>
  <c r="I234"/>
  <c r="J234"/>
  <c r="K234"/>
  <c r="H235"/>
  <c r="I235"/>
  <c r="J235"/>
  <c r="K235"/>
  <c r="H236"/>
  <c r="I236"/>
  <c r="J236"/>
  <c r="K236"/>
  <c r="H237"/>
  <c r="I237"/>
  <c r="J237"/>
  <c r="K237"/>
  <c r="H238"/>
  <c r="I238"/>
  <c r="J238"/>
  <c r="K238"/>
  <c r="H239"/>
  <c r="I239"/>
  <c r="J239"/>
  <c r="K239"/>
  <c r="H240"/>
  <c r="I240"/>
  <c r="J240"/>
  <c r="K240"/>
  <c r="H241"/>
  <c r="I241"/>
  <c r="J241"/>
  <c r="K241"/>
  <c r="H242"/>
  <c r="I242"/>
  <c r="J242"/>
  <c r="K242"/>
  <c r="G243"/>
  <c r="S35"/>
  <c r="T8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G35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H22"/>
  <c r="I22"/>
  <c r="J22"/>
  <c r="K22"/>
  <c r="H23"/>
  <c r="I23"/>
  <c r="J23"/>
  <c r="K23"/>
  <c r="H24"/>
  <c r="I24"/>
  <c r="J24"/>
  <c r="K24"/>
  <c r="H25"/>
  <c r="I25"/>
  <c r="J25"/>
  <c r="K25"/>
  <c r="H26"/>
  <c r="I26"/>
  <c r="J26"/>
  <c r="K26"/>
  <c r="H27"/>
  <c r="I27"/>
  <c r="J27"/>
  <c r="K27"/>
  <c r="H28"/>
  <c r="I28"/>
  <c r="J28"/>
  <c r="K28"/>
  <c r="H29"/>
  <c r="I29"/>
  <c r="J29"/>
  <c r="K29"/>
  <c r="H30"/>
  <c r="I30"/>
  <c r="J30"/>
  <c r="K30"/>
  <c r="H31"/>
  <c r="I31"/>
  <c r="J31"/>
  <c r="K31"/>
  <c r="H32"/>
  <c r="I32"/>
  <c r="J32"/>
  <c r="K32"/>
  <c r="H33"/>
  <c r="I33"/>
  <c r="J33"/>
  <c r="K33"/>
  <c r="H34"/>
  <c r="I34"/>
  <c r="J34"/>
  <c r="K34"/>
  <c r="J7" i="135"/>
  <c r="I7"/>
  <c r="H7"/>
  <c r="K6"/>
  <c r="J6"/>
  <c r="I6"/>
  <c r="H6"/>
  <c r="W7"/>
  <c r="V7"/>
  <c r="U7"/>
  <c r="W6"/>
  <c r="V6"/>
  <c r="U6"/>
  <c r="T6"/>
  <c r="W42" i="134"/>
  <c r="V42"/>
  <c r="U42"/>
  <c r="T42"/>
  <c r="W41"/>
  <c r="V41"/>
  <c r="U41"/>
  <c r="T41"/>
  <c r="W7"/>
  <c r="V7"/>
  <c r="U7"/>
  <c r="T7"/>
  <c r="W6"/>
  <c r="V6"/>
  <c r="U6"/>
  <c r="T6"/>
  <c r="K42"/>
  <c r="J42"/>
  <c r="I42"/>
  <c r="H42"/>
  <c r="K41"/>
  <c r="J41"/>
  <c r="I41"/>
  <c r="H41"/>
  <c r="K7"/>
  <c r="J7"/>
  <c r="I7"/>
  <c r="H7"/>
  <c r="K6"/>
  <c r="J6"/>
  <c r="I6"/>
  <c r="H6"/>
  <c r="J114" i="147"/>
  <c r="I114"/>
  <c r="H114"/>
  <c r="G114"/>
  <c r="F113"/>
  <c r="J113"/>
  <c r="E113"/>
  <c r="D113"/>
  <c r="C113"/>
  <c r="B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F97"/>
  <c r="H97"/>
  <c r="E97"/>
  <c r="D97"/>
  <c r="C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I81"/>
  <c r="F81"/>
  <c r="H81"/>
  <c r="E81"/>
  <c r="D81"/>
  <c r="C81"/>
  <c r="B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F65"/>
  <c r="I65"/>
  <c r="E65"/>
  <c r="D65"/>
  <c r="C65"/>
  <c r="B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J49"/>
  <c r="E49"/>
  <c r="D49"/>
  <c r="C49"/>
  <c r="B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F33"/>
  <c r="H33"/>
  <c r="J33"/>
  <c r="E33"/>
  <c r="D33"/>
  <c r="C33"/>
  <c r="B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H17"/>
  <c r="F17"/>
  <c r="I17"/>
  <c r="E17"/>
  <c r="D17"/>
  <c r="C17"/>
  <c r="B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114" i="132"/>
  <c r="G114"/>
  <c r="E114"/>
  <c r="D114"/>
  <c r="C114"/>
  <c r="B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H98"/>
  <c r="F98"/>
  <c r="G98"/>
  <c r="E98"/>
  <c r="D98"/>
  <c r="C98"/>
  <c r="B98"/>
  <c r="J97"/>
  <c r="I97"/>
  <c r="H97"/>
  <c r="G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I82"/>
  <c r="F82"/>
  <c r="H82"/>
  <c r="J82"/>
  <c r="E82"/>
  <c r="D82"/>
  <c r="C82"/>
  <c r="B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F66"/>
  <c r="E66"/>
  <c r="D66"/>
  <c r="I66"/>
  <c r="C66"/>
  <c r="B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F50"/>
  <c r="E50"/>
  <c r="D50"/>
  <c r="C50"/>
  <c r="B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5"/>
  <c r="I35"/>
  <c r="H35"/>
  <c r="G35"/>
  <c r="F34"/>
  <c r="E34"/>
  <c r="D34"/>
  <c r="C34"/>
  <c r="B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F17"/>
  <c r="E17"/>
  <c r="D17"/>
  <c r="C17"/>
  <c r="B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G225" i="131"/>
  <c r="F225"/>
  <c r="J225"/>
  <c r="E225"/>
  <c r="D225"/>
  <c r="C225"/>
  <c r="H225"/>
  <c r="B225"/>
  <c r="J224"/>
  <c r="I224"/>
  <c r="H224"/>
  <c r="G224"/>
  <c r="J223"/>
  <c r="I223"/>
  <c r="H223"/>
  <c r="G223"/>
  <c r="J222"/>
  <c r="I222"/>
  <c r="H222"/>
  <c r="G222"/>
  <c r="J221"/>
  <c r="I221"/>
  <c r="H221"/>
  <c r="G221"/>
  <c r="J220"/>
  <c r="I220"/>
  <c r="H220"/>
  <c r="G220"/>
  <c r="J219"/>
  <c r="I219"/>
  <c r="H219"/>
  <c r="G219"/>
  <c r="J218"/>
  <c r="I218"/>
  <c r="H218"/>
  <c r="G218"/>
  <c r="J217"/>
  <c r="I217"/>
  <c r="H217"/>
  <c r="G217"/>
  <c r="J216"/>
  <c r="I216"/>
  <c r="H216"/>
  <c r="G216"/>
  <c r="J215"/>
  <c r="I215"/>
  <c r="H215"/>
  <c r="G215"/>
  <c r="J214"/>
  <c r="I214"/>
  <c r="H214"/>
  <c r="G214"/>
  <c r="J213"/>
  <c r="I213"/>
  <c r="H213"/>
  <c r="G213"/>
  <c r="J212"/>
  <c r="I212"/>
  <c r="H212"/>
  <c r="G212"/>
  <c r="J211"/>
  <c r="I211"/>
  <c r="H211"/>
  <c r="G211"/>
  <c r="J210"/>
  <c r="I210"/>
  <c r="H210"/>
  <c r="G210"/>
  <c r="J209"/>
  <c r="I209"/>
  <c r="H209"/>
  <c r="G209"/>
  <c r="J208"/>
  <c r="I208"/>
  <c r="H208"/>
  <c r="G208"/>
  <c r="J207"/>
  <c r="I207"/>
  <c r="H207"/>
  <c r="G207"/>
  <c r="J206"/>
  <c r="I206"/>
  <c r="H206"/>
  <c r="G206"/>
  <c r="J205"/>
  <c r="I205"/>
  <c r="H205"/>
  <c r="G205"/>
  <c r="J204"/>
  <c r="I204"/>
  <c r="H204"/>
  <c r="G204"/>
  <c r="J203"/>
  <c r="I203"/>
  <c r="H203"/>
  <c r="G203"/>
  <c r="J202"/>
  <c r="I202"/>
  <c r="H202"/>
  <c r="G202"/>
  <c r="J201"/>
  <c r="I201"/>
  <c r="H201"/>
  <c r="G201"/>
  <c r="J200"/>
  <c r="I200"/>
  <c r="H200"/>
  <c r="G200"/>
  <c r="J199"/>
  <c r="I199"/>
  <c r="H199"/>
  <c r="G199"/>
  <c r="J198"/>
  <c r="I198"/>
  <c r="H198"/>
  <c r="G198"/>
  <c r="J197"/>
  <c r="I197"/>
  <c r="H197"/>
  <c r="G197"/>
  <c r="F193"/>
  <c r="E193"/>
  <c r="D193"/>
  <c r="C193"/>
  <c r="B193"/>
  <c r="J192"/>
  <c r="I192"/>
  <c r="H192"/>
  <c r="G192"/>
  <c r="J191"/>
  <c r="I191"/>
  <c r="H191"/>
  <c r="G191"/>
  <c r="J190"/>
  <c r="I190"/>
  <c r="H190"/>
  <c r="G190"/>
  <c r="J189"/>
  <c r="I189"/>
  <c r="H189"/>
  <c r="G189"/>
  <c r="J188"/>
  <c r="I188"/>
  <c r="H188"/>
  <c r="G188"/>
  <c r="J187"/>
  <c r="I187"/>
  <c r="H187"/>
  <c r="G187"/>
  <c r="J186"/>
  <c r="I186"/>
  <c r="H186"/>
  <c r="G186"/>
  <c r="J185"/>
  <c r="I185"/>
  <c r="H185"/>
  <c r="G185"/>
  <c r="J184"/>
  <c r="I184"/>
  <c r="H184"/>
  <c r="G184"/>
  <c r="J183"/>
  <c r="I183"/>
  <c r="H183"/>
  <c r="G183"/>
  <c r="J182"/>
  <c r="I182"/>
  <c r="H182"/>
  <c r="G182"/>
  <c r="J181"/>
  <c r="I181"/>
  <c r="H181"/>
  <c r="G181"/>
  <c r="J180"/>
  <c r="I180"/>
  <c r="H180"/>
  <c r="G180"/>
  <c r="J179"/>
  <c r="I179"/>
  <c r="H179"/>
  <c r="G179"/>
  <c r="J178"/>
  <c r="I178"/>
  <c r="H178"/>
  <c r="G178"/>
  <c r="J177"/>
  <c r="I177"/>
  <c r="H177"/>
  <c r="G177"/>
  <c r="J176"/>
  <c r="I176"/>
  <c r="H176"/>
  <c r="G176"/>
  <c r="J175"/>
  <c r="I175"/>
  <c r="H175"/>
  <c r="G175"/>
  <c r="J174"/>
  <c r="I174"/>
  <c r="H174"/>
  <c r="G174"/>
  <c r="J173"/>
  <c r="I173"/>
  <c r="H173"/>
  <c r="G173"/>
  <c r="J172"/>
  <c r="I172"/>
  <c r="H172"/>
  <c r="G172"/>
  <c r="J171"/>
  <c r="I171"/>
  <c r="H171"/>
  <c r="G171"/>
  <c r="J170"/>
  <c r="I170"/>
  <c r="H170"/>
  <c r="G170"/>
  <c r="J169"/>
  <c r="I169"/>
  <c r="H169"/>
  <c r="G169"/>
  <c r="J168"/>
  <c r="I168"/>
  <c r="H168"/>
  <c r="G168"/>
  <c r="J167"/>
  <c r="I167"/>
  <c r="H167"/>
  <c r="G167"/>
  <c r="J166"/>
  <c r="I166"/>
  <c r="H166"/>
  <c r="G166"/>
  <c r="J165"/>
  <c r="I165"/>
  <c r="H165"/>
  <c r="G165"/>
  <c r="F161"/>
  <c r="E161"/>
  <c r="D161"/>
  <c r="C161"/>
  <c r="B161"/>
  <c r="J160"/>
  <c r="I160"/>
  <c r="H160"/>
  <c r="G160"/>
  <c r="J159"/>
  <c r="I159"/>
  <c r="H159"/>
  <c r="G159"/>
  <c r="J158"/>
  <c r="I158"/>
  <c r="H158"/>
  <c r="G158"/>
  <c r="J157"/>
  <c r="I157"/>
  <c r="H157"/>
  <c r="G157"/>
  <c r="J156"/>
  <c r="I156"/>
  <c r="H156"/>
  <c r="G156"/>
  <c r="J155"/>
  <c r="I155"/>
  <c r="H155"/>
  <c r="G155"/>
  <c r="J154"/>
  <c r="I154"/>
  <c r="H154"/>
  <c r="G154"/>
  <c r="J153"/>
  <c r="I153"/>
  <c r="H153"/>
  <c r="G153"/>
  <c r="J152"/>
  <c r="I152"/>
  <c r="H152"/>
  <c r="G152"/>
  <c r="J151"/>
  <c r="I151"/>
  <c r="H151"/>
  <c r="G151"/>
  <c r="J150"/>
  <c r="I150"/>
  <c r="H150"/>
  <c r="G150"/>
  <c r="J149"/>
  <c r="I149"/>
  <c r="H149"/>
  <c r="G149"/>
  <c r="J148"/>
  <c r="I148"/>
  <c r="H148"/>
  <c r="G148"/>
  <c r="J147"/>
  <c r="I147"/>
  <c r="H147"/>
  <c r="G147"/>
  <c r="J146"/>
  <c r="I146"/>
  <c r="H146"/>
  <c r="G146"/>
  <c r="J145"/>
  <c r="I145"/>
  <c r="H145"/>
  <c r="G145"/>
  <c r="J144"/>
  <c r="I144"/>
  <c r="H144"/>
  <c r="G144"/>
  <c r="J143"/>
  <c r="I143"/>
  <c r="H143"/>
  <c r="G143"/>
  <c r="J142"/>
  <c r="I142"/>
  <c r="H142"/>
  <c r="G142"/>
  <c r="J141"/>
  <c r="I141"/>
  <c r="H141"/>
  <c r="G141"/>
  <c r="J140"/>
  <c r="I140"/>
  <c r="H140"/>
  <c r="G140"/>
  <c r="J139"/>
  <c r="I139"/>
  <c r="H139"/>
  <c r="G139"/>
  <c r="J138"/>
  <c r="I138"/>
  <c r="H138"/>
  <c r="G138"/>
  <c r="J137"/>
  <c r="I137"/>
  <c r="H137"/>
  <c r="G137"/>
  <c r="J136"/>
  <c r="I136"/>
  <c r="H136"/>
  <c r="G136"/>
  <c r="J135"/>
  <c r="I135"/>
  <c r="H135"/>
  <c r="G135"/>
  <c r="J134"/>
  <c r="I134"/>
  <c r="H134"/>
  <c r="G134"/>
  <c r="J133"/>
  <c r="I133"/>
  <c r="H133"/>
  <c r="G133"/>
  <c r="F129"/>
  <c r="I129"/>
  <c r="E129"/>
  <c r="D129"/>
  <c r="C129"/>
  <c r="B129"/>
  <c r="J128"/>
  <c r="I128"/>
  <c r="H128"/>
  <c r="G128"/>
  <c r="J127"/>
  <c r="I127"/>
  <c r="H127"/>
  <c r="G127"/>
  <c r="J126"/>
  <c r="I126"/>
  <c r="H126"/>
  <c r="G126"/>
  <c r="J125"/>
  <c r="I125"/>
  <c r="H125"/>
  <c r="G125"/>
  <c r="J124"/>
  <c r="I124"/>
  <c r="H124"/>
  <c r="G124"/>
  <c r="J123"/>
  <c r="I123"/>
  <c r="H123"/>
  <c r="G123"/>
  <c r="J122"/>
  <c r="I122"/>
  <c r="H122"/>
  <c r="G122"/>
  <c r="J121"/>
  <c r="I121"/>
  <c r="H121"/>
  <c r="G121"/>
  <c r="J120"/>
  <c r="I120"/>
  <c r="H120"/>
  <c r="G120"/>
  <c r="J119"/>
  <c r="I119"/>
  <c r="H119"/>
  <c r="G119"/>
  <c r="J118"/>
  <c r="I118"/>
  <c r="H118"/>
  <c r="G118"/>
  <c r="J117"/>
  <c r="I117"/>
  <c r="H117"/>
  <c r="G117"/>
  <c r="J116"/>
  <c r="I116"/>
  <c r="H116"/>
  <c r="G116"/>
  <c r="J115"/>
  <c r="I115"/>
  <c r="H115"/>
  <c r="G115"/>
  <c r="J114"/>
  <c r="I114"/>
  <c r="H114"/>
  <c r="G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G97"/>
  <c r="F97"/>
  <c r="J97"/>
  <c r="E97"/>
  <c r="D97"/>
  <c r="C97"/>
  <c r="H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H65"/>
  <c r="F65"/>
  <c r="E65"/>
  <c r="D65"/>
  <c r="I65"/>
  <c r="C65"/>
  <c r="B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F33"/>
  <c r="I33"/>
  <c r="E33"/>
  <c r="D33"/>
  <c r="C33"/>
  <c r="B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G225" i="3"/>
  <c r="F225"/>
  <c r="J225"/>
  <c r="E225"/>
  <c r="D225"/>
  <c r="C225"/>
  <c r="B225"/>
  <c r="J224"/>
  <c r="I224"/>
  <c r="H224"/>
  <c r="G224"/>
  <c r="J223"/>
  <c r="I223"/>
  <c r="H223"/>
  <c r="G223"/>
  <c r="J222"/>
  <c r="I222"/>
  <c r="H222"/>
  <c r="G222"/>
  <c r="J221"/>
  <c r="I221"/>
  <c r="H221"/>
  <c r="G221"/>
  <c r="J220"/>
  <c r="I220"/>
  <c r="H220"/>
  <c r="G220"/>
  <c r="J219"/>
  <c r="I219"/>
  <c r="H219"/>
  <c r="G219"/>
  <c r="J218"/>
  <c r="I218"/>
  <c r="H218"/>
  <c r="G218"/>
  <c r="J217"/>
  <c r="I217"/>
  <c r="H217"/>
  <c r="G217"/>
  <c r="J216"/>
  <c r="I216"/>
  <c r="H216"/>
  <c r="G216"/>
  <c r="J215"/>
  <c r="I215"/>
  <c r="H215"/>
  <c r="G215"/>
  <c r="J214"/>
  <c r="I214"/>
  <c r="H214"/>
  <c r="G214"/>
  <c r="J213"/>
  <c r="I213"/>
  <c r="H213"/>
  <c r="G213"/>
  <c r="J212"/>
  <c r="I212"/>
  <c r="H212"/>
  <c r="G212"/>
  <c r="J211"/>
  <c r="I211"/>
  <c r="H211"/>
  <c r="G211"/>
  <c r="J210"/>
  <c r="I210"/>
  <c r="H210"/>
  <c r="G210"/>
  <c r="J209"/>
  <c r="I209"/>
  <c r="H209"/>
  <c r="G209"/>
  <c r="J208"/>
  <c r="I208"/>
  <c r="H208"/>
  <c r="G208"/>
  <c r="J207"/>
  <c r="I207"/>
  <c r="H207"/>
  <c r="G207"/>
  <c r="J206"/>
  <c r="I206"/>
  <c r="H206"/>
  <c r="G206"/>
  <c r="J205"/>
  <c r="I205"/>
  <c r="H205"/>
  <c r="G205"/>
  <c r="J204"/>
  <c r="I204"/>
  <c r="H204"/>
  <c r="G204"/>
  <c r="J203"/>
  <c r="I203"/>
  <c r="H203"/>
  <c r="G203"/>
  <c r="J202"/>
  <c r="I202"/>
  <c r="H202"/>
  <c r="G202"/>
  <c r="J201"/>
  <c r="I201"/>
  <c r="H201"/>
  <c r="G201"/>
  <c r="J200"/>
  <c r="I200"/>
  <c r="H200"/>
  <c r="G200"/>
  <c r="J199"/>
  <c r="I199"/>
  <c r="H199"/>
  <c r="G199"/>
  <c r="J198"/>
  <c r="I198"/>
  <c r="H198"/>
  <c r="G198"/>
  <c r="J197"/>
  <c r="I197"/>
  <c r="H197"/>
  <c r="G197"/>
  <c r="F193"/>
  <c r="E193"/>
  <c r="D193"/>
  <c r="C193"/>
  <c r="B193"/>
  <c r="J192"/>
  <c r="I192"/>
  <c r="H192"/>
  <c r="G192"/>
  <c r="J191"/>
  <c r="I191"/>
  <c r="H191"/>
  <c r="G191"/>
  <c r="J190"/>
  <c r="I190"/>
  <c r="H190"/>
  <c r="G190"/>
  <c r="J189"/>
  <c r="I189"/>
  <c r="H189"/>
  <c r="G189"/>
  <c r="J188"/>
  <c r="I188"/>
  <c r="H188"/>
  <c r="G188"/>
  <c r="J187"/>
  <c r="I187"/>
  <c r="H187"/>
  <c r="G187"/>
  <c r="J186"/>
  <c r="I186"/>
  <c r="H186"/>
  <c r="G186"/>
  <c r="J185"/>
  <c r="I185"/>
  <c r="H185"/>
  <c r="G185"/>
  <c r="J184"/>
  <c r="I184"/>
  <c r="H184"/>
  <c r="G184"/>
  <c r="J183"/>
  <c r="I183"/>
  <c r="H183"/>
  <c r="G183"/>
  <c r="J182"/>
  <c r="I182"/>
  <c r="H182"/>
  <c r="G182"/>
  <c r="J181"/>
  <c r="I181"/>
  <c r="H181"/>
  <c r="G181"/>
  <c r="J180"/>
  <c r="I180"/>
  <c r="H180"/>
  <c r="G180"/>
  <c r="J179"/>
  <c r="I179"/>
  <c r="H179"/>
  <c r="G179"/>
  <c r="J178"/>
  <c r="I178"/>
  <c r="H178"/>
  <c r="G178"/>
  <c r="J177"/>
  <c r="I177"/>
  <c r="H177"/>
  <c r="G177"/>
  <c r="J176"/>
  <c r="I176"/>
  <c r="H176"/>
  <c r="G176"/>
  <c r="J175"/>
  <c r="I175"/>
  <c r="H175"/>
  <c r="G175"/>
  <c r="J174"/>
  <c r="I174"/>
  <c r="H174"/>
  <c r="G174"/>
  <c r="J173"/>
  <c r="I173"/>
  <c r="H173"/>
  <c r="G173"/>
  <c r="J172"/>
  <c r="I172"/>
  <c r="H172"/>
  <c r="G172"/>
  <c r="J171"/>
  <c r="I171"/>
  <c r="H171"/>
  <c r="G171"/>
  <c r="J170"/>
  <c r="I170"/>
  <c r="H170"/>
  <c r="G170"/>
  <c r="J169"/>
  <c r="I169"/>
  <c r="H169"/>
  <c r="G169"/>
  <c r="J168"/>
  <c r="I168"/>
  <c r="H168"/>
  <c r="G168"/>
  <c r="J167"/>
  <c r="I167"/>
  <c r="H167"/>
  <c r="G167"/>
  <c r="J166"/>
  <c r="I166"/>
  <c r="H166"/>
  <c r="G166"/>
  <c r="J165"/>
  <c r="I165"/>
  <c r="H165"/>
  <c r="G165"/>
  <c r="F161"/>
  <c r="H161"/>
  <c r="E161"/>
  <c r="D161"/>
  <c r="I161"/>
  <c r="C161"/>
  <c r="B161"/>
  <c r="J160"/>
  <c r="I160"/>
  <c r="H160"/>
  <c r="G160"/>
  <c r="J159"/>
  <c r="I159"/>
  <c r="H159"/>
  <c r="G159"/>
  <c r="J158"/>
  <c r="I158"/>
  <c r="H158"/>
  <c r="G158"/>
  <c r="J157"/>
  <c r="I157"/>
  <c r="H157"/>
  <c r="G157"/>
  <c r="J156"/>
  <c r="I156"/>
  <c r="H156"/>
  <c r="G156"/>
  <c r="J155"/>
  <c r="I155"/>
  <c r="H155"/>
  <c r="G155"/>
  <c r="J154"/>
  <c r="I154"/>
  <c r="H154"/>
  <c r="G154"/>
  <c r="J153"/>
  <c r="I153"/>
  <c r="H153"/>
  <c r="G153"/>
  <c r="J152"/>
  <c r="I152"/>
  <c r="H152"/>
  <c r="G152"/>
  <c r="J151"/>
  <c r="I151"/>
  <c r="H151"/>
  <c r="G151"/>
  <c r="J150"/>
  <c r="I150"/>
  <c r="H150"/>
  <c r="G150"/>
  <c r="J149"/>
  <c r="I149"/>
  <c r="H149"/>
  <c r="G149"/>
  <c r="J148"/>
  <c r="I148"/>
  <c r="H148"/>
  <c r="G148"/>
  <c r="J147"/>
  <c r="I147"/>
  <c r="H147"/>
  <c r="G147"/>
  <c r="J146"/>
  <c r="I146"/>
  <c r="H146"/>
  <c r="G146"/>
  <c r="J145"/>
  <c r="I145"/>
  <c r="H145"/>
  <c r="G145"/>
  <c r="J144"/>
  <c r="I144"/>
  <c r="H144"/>
  <c r="G144"/>
  <c r="J143"/>
  <c r="I143"/>
  <c r="H143"/>
  <c r="G143"/>
  <c r="J142"/>
  <c r="I142"/>
  <c r="H142"/>
  <c r="G142"/>
  <c r="J141"/>
  <c r="I141"/>
  <c r="H141"/>
  <c r="G141"/>
  <c r="J140"/>
  <c r="I140"/>
  <c r="H140"/>
  <c r="G140"/>
  <c r="J139"/>
  <c r="I139"/>
  <c r="H139"/>
  <c r="G139"/>
  <c r="J138"/>
  <c r="I138"/>
  <c r="H138"/>
  <c r="G138"/>
  <c r="J137"/>
  <c r="I137"/>
  <c r="H137"/>
  <c r="G137"/>
  <c r="J136"/>
  <c r="I136"/>
  <c r="H136"/>
  <c r="G136"/>
  <c r="J135"/>
  <c r="I135"/>
  <c r="H135"/>
  <c r="G135"/>
  <c r="J134"/>
  <c r="I134"/>
  <c r="H134"/>
  <c r="G134"/>
  <c r="J133"/>
  <c r="I133"/>
  <c r="H133"/>
  <c r="G133"/>
  <c r="F129"/>
  <c r="E129"/>
  <c r="D129"/>
  <c r="I129"/>
  <c r="C129"/>
  <c r="B129"/>
  <c r="J128"/>
  <c r="I128"/>
  <c r="H128"/>
  <c r="G128"/>
  <c r="J127"/>
  <c r="I127"/>
  <c r="H127"/>
  <c r="G127"/>
  <c r="J126"/>
  <c r="I126"/>
  <c r="H126"/>
  <c r="G126"/>
  <c r="J125"/>
  <c r="I125"/>
  <c r="H125"/>
  <c r="G125"/>
  <c r="J124"/>
  <c r="I124"/>
  <c r="H124"/>
  <c r="G124"/>
  <c r="J123"/>
  <c r="I123"/>
  <c r="H123"/>
  <c r="G123"/>
  <c r="J122"/>
  <c r="I122"/>
  <c r="H122"/>
  <c r="G122"/>
  <c r="J121"/>
  <c r="I121"/>
  <c r="H121"/>
  <c r="G121"/>
  <c r="J120"/>
  <c r="I120"/>
  <c r="H120"/>
  <c r="G120"/>
  <c r="J119"/>
  <c r="I119"/>
  <c r="H119"/>
  <c r="G119"/>
  <c r="J118"/>
  <c r="I118"/>
  <c r="H118"/>
  <c r="G118"/>
  <c r="J117"/>
  <c r="I117"/>
  <c r="H117"/>
  <c r="G117"/>
  <c r="J116"/>
  <c r="I116"/>
  <c r="H116"/>
  <c r="G116"/>
  <c r="J115"/>
  <c r="I115"/>
  <c r="H115"/>
  <c r="G115"/>
  <c r="J114"/>
  <c r="I114"/>
  <c r="H114"/>
  <c r="G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F97"/>
  <c r="E97"/>
  <c r="D97"/>
  <c r="C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H65"/>
  <c r="F65"/>
  <c r="J65"/>
  <c r="E65"/>
  <c r="D65"/>
  <c r="C65"/>
  <c r="B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F33"/>
  <c r="E33"/>
  <c r="D33"/>
  <c r="C33"/>
  <c r="B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33" i="2"/>
  <c r="E33"/>
  <c r="D33"/>
  <c r="C33"/>
  <c r="B33"/>
  <c r="F32"/>
  <c r="E32"/>
  <c r="D32"/>
  <c r="C32"/>
  <c r="B32"/>
  <c r="F31"/>
  <c r="I31"/>
  <c r="E31"/>
  <c r="D31"/>
  <c r="C31"/>
  <c r="B31"/>
  <c r="G30"/>
  <c r="F30"/>
  <c r="J30"/>
  <c r="E30"/>
  <c r="D30"/>
  <c r="I30"/>
  <c r="C30"/>
  <c r="H30"/>
  <c r="B30"/>
  <c r="F29"/>
  <c r="E29"/>
  <c r="D29"/>
  <c r="C29"/>
  <c r="B29"/>
  <c r="F28"/>
  <c r="I28"/>
  <c r="H28"/>
  <c r="E28"/>
  <c r="D28"/>
  <c r="C28"/>
  <c r="B28"/>
  <c r="F27"/>
  <c r="I27"/>
  <c r="E27"/>
  <c r="D27"/>
  <c r="C27"/>
  <c r="B27"/>
  <c r="F23"/>
  <c r="G23"/>
  <c r="F34"/>
  <c r="E23"/>
  <c r="D23"/>
  <c r="I23"/>
  <c r="C23"/>
  <c r="B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F12"/>
  <c r="H12"/>
  <c r="E12"/>
  <c r="E34"/>
  <c r="D12"/>
  <c r="I12"/>
  <c r="C12"/>
  <c r="C34"/>
  <c r="H34"/>
  <c r="B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85" i="146"/>
  <c r="E85"/>
  <c r="J85"/>
  <c r="C85"/>
  <c r="H85"/>
  <c r="B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F73"/>
  <c r="J73"/>
  <c r="E73"/>
  <c r="C73"/>
  <c r="B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F61"/>
  <c r="E61"/>
  <c r="J61"/>
  <c r="C61"/>
  <c r="B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J49"/>
  <c r="E49"/>
  <c r="C49"/>
  <c r="B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F37"/>
  <c r="E37"/>
  <c r="J37"/>
  <c r="C37"/>
  <c r="B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F25"/>
  <c r="J25"/>
  <c r="E25"/>
  <c r="C25"/>
  <c r="B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F13"/>
  <c r="J13"/>
  <c r="E13"/>
  <c r="D13"/>
  <c r="C13"/>
  <c r="B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85" i="145"/>
  <c r="E85"/>
  <c r="J85"/>
  <c r="C85"/>
  <c r="B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I73"/>
  <c r="F73"/>
  <c r="E73"/>
  <c r="J73"/>
  <c r="C73"/>
  <c r="B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F61"/>
  <c r="J61"/>
  <c r="E61"/>
  <c r="C61"/>
  <c r="B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I49"/>
  <c r="J49"/>
  <c r="E49"/>
  <c r="C49"/>
  <c r="B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F37"/>
  <c r="I37"/>
  <c r="E37"/>
  <c r="J37"/>
  <c r="C37"/>
  <c r="B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I25"/>
  <c r="F25"/>
  <c r="E25"/>
  <c r="J25"/>
  <c r="C25"/>
  <c r="B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G13"/>
  <c r="F13"/>
  <c r="E13"/>
  <c r="J13"/>
  <c r="D13"/>
  <c r="I13"/>
  <c r="C13"/>
  <c r="B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AJ35" i="143"/>
  <c r="AJ199"/>
  <c r="H33" i="140"/>
  <c r="AH199" i="143"/>
  <c r="A1" i="144"/>
  <c r="A1" i="143"/>
  <c r="A1" i="149"/>
  <c r="A1" i="148"/>
  <c r="A1" i="140"/>
  <c r="A1" i="139"/>
  <c r="A15" i="138"/>
  <c r="A1"/>
  <c r="A1" i="146"/>
  <c r="A1" i="145"/>
  <c r="A1" i="135"/>
  <c r="A1" i="134"/>
  <c r="A1" i="147"/>
  <c r="A1" i="132"/>
  <c r="A1" i="131"/>
  <c r="A1" i="3"/>
  <c r="A1" i="2"/>
  <c r="I126" i="144"/>
  <c r="J126"/>
  <c r="K126"/>
  <c r="L126"/>
  <c r="M126"/>
  <c r="H126"/>
  <c r="AK126"/>
  <c r="AL126"/>
  <c r="AM126"/>
  <c r="AJ126"/>
  <c r="AN124"/>
  <c r="AP124"/>
  <c r="AN123"/>
  <c r="AP123"/>
  <c r="AN122"/>
  <c r="AP122"/>
  <c r="AN121"/>
  <c r="AP121"/>
  <c r="AN120"/>
  <c r="AP120"/>
  <c r="AN119"/>
  <c r="AP119"/>
  <c r="AN118"/>
  <c r="AP118"/>
  <c r="AN117"/>
  <c r="AP117"/>
  <c r="AN114"/>
  <c r="AP114"/>
  <c r="AN112"/>
  <c r="AP112"/>
  <c r="AN110"/>
  <c r="AP110"/>
  <c r="AN109"/>
  <c r="AP109"/>
  <c r="AN108"/>
  <c r="AP108"/>
  <c r="AN107"/>
  <c r="AP107"/>
  <c r="AN106"/>
  <c r="AP106"/>
  <c r="AN105"/>
  <c r="AP105"/>
  <c r="AN104"/>
  <c r="AP104"/>
  <c r="AN103"/>
  <c r="AP103"/>
  <c r="AN101"/>
  <c r="AP101"/>
  <c r="AN100"/>
  <c r="AP100"/>
  <c r="AN99"/>
  <c r="AP99"/>
  <c r="AN98"/>
  <c r="AP98"/>
  <c r="AN97"/>
  <c r="AP97"/>
  <c r="AN96"/>
  <c r="AP96"/>
  <c r="AN95"/>
  <c r="AP95"/>
  <c r="AN94"/>
  <c r="AP94"/>
  <c r="AN93"/>
  <c r="AP93"/>
  <c r="AN92"/>
  <c r="AP92"/>
  <c r="AN91"/>
  <c r="AP91"/>
  <c r="AN90"/>
  <c r="AP90"/>
  <c r="AN89"/>
  <c r="AP89"/>
  <c r="AN88"/>
  <c r="AP88"/>
  <c r="AN87"/>
  <c r="AP87"/>
  <c r="AN86"/>
  <c r="AP86"/>
  <c r="AN85"/>
  <c r="AP85"/>
  <c r="AN84"/>
  <c r="AP84"/>
  <c r="AN83"/>
  <c r="AP83"/>
  <c r="AN82"/>
  <c r="AP82"/>
  <c r="AN81"/>
  <c r="AP81"/>
  <c r="AN80"/>
  <c r="AP80"/>
  <c r="AN79"/>
  <c r="AP79"/>
  <c r="AN78"/>
  <c r="AP78"/>
  <c r="AN77"/>
  <c r="AP77"/>
  <c r="AN76"/>
  <c r="AP76"/>
  <c r="AN75"/>
  <c r="AP75"/>
  <c r="AN74"/>
  <c r="AP74"/>
  <c r="AN73"/>
  <c r="AP73"/>
  <c r="AN72"/>
  <c r="AP72"/>
  <c r="AN71"/>
  <c r="AP71"/>
  <c r="AN70"/>
  <c r="AP70"/>
  <c r="AN69"/>
  <c r="AP69"/>
  <c r="AN68"/>
  <c r="AP68"/>
  <c r="AN67"/>
  <c r="AP67"/>
  <c r="AN66"/>
  <c r="AP66"/>
  <c r="AN65"/>
  <c r="AP65"/>
  <c r="AN64"/>
  <c r="AP64"/>
  <c r="AN63"/>
  <c r="AP63"/>
  <c r="AN62"/>
  <c r="AP62"/>
  <c r="AN61"/>
  <c r="AP61"/>
  <c r="AN60"/>
  <c r="AP60"/>
  <c r="AN59"/>
  <c r="AP59"/>
  <c r="AN58"/>
  <c r="AP58"/>
  <c r="AN57"/>
  <c r="AP57"/>
  <c r="AN56"/>
  <c r="AP56"/>
  <c r="AN55"/>
  <c r="AP55"/>
  <c r="AN54"/>
  <c r="AP54"/>
  <c r="AN53"/>
  <c r="AP53"/>
  <c r="AN52"/>
  <c r="AP52"/>
  <c r="AN51"/>
  <c r="AP51"/>
  <c r="AN50"/>
  <c r="AP50"/>
  <c r="AN49"/>
  <c r="AP49"/>
  <c r="AN48"/>
  <c r="AP48"/>
  <c r="AN47"/>
  <c r="AP47"/>
  <c r="AN46"/>
  <c r="AP46"/>
  <c r="AN45"/>
  <c r="AP45"/>
  <c r="AN44"/>
  <c r="AP44"/>
  <c r="AN43"/>
  <c r="AP43"/>
  <c r="AN42"/>
  <c r="AP42"/>
  <c r="AN41"/>
  <c r="AP41"/>
  <c r="AN40"/>
  <c r="AP40"/>
  <c r="AN39"/>
  <c r="AP39"/>
  <c r="AN38"/>
  <c r="AP38"/>
  <c r="AN37"/>
  <c r="AP37"/>
  <c r="AN36"/>
  <c r="AP36"/>
  <c r="AN35"/>
  <c r="AP35"/>
  <c r="AN34"/>
  <c r="AP34"/>
  <c r="AN33"/>
  <c r="AP33"/>
  <c r="AN32"/>
  <c r="AP32"/>
  <c r="AN31"/>
  <c r="AP31"/>
  <c r="AN30"/>
  <c r="AP30"/>
  <c r="AN29"/>
  <c r="AP29"/>
  <c r="AN28"/>
  <c r="AP28"/>
  <c r="AN27"/>
  <c r="AP27"/>
  <c r="AN26"/>
  <c r="AP26"/>
  <c r="AN25"/>
  <c r="AP25"/>
  <c r="AN24"/>
  <c r="AP24"/>
  <c r="AN23"/>
  <c r="AP23"/>
  <c r="AN22"/>
  <c r="AP22"/>
  <c r="AN21"/>
  <c r="AP21"/>
  <c r="AN20"/>
  <c r="AP20"/>
  <c r="AN19"/>
  <c r="AP19"/>
  <c r="AN17"/>
  <c r="AP17"/>
  <c r="AN13"/>
  <c r="AP13"/>
  <c r="AN12"/>
  <c r="AP12"/>
  <c r="AN11"/>
  <c r="AP11"/>
  <c r="AN10"/>
  <c r="AP10"/>
  <c r="AN9"/>
  <c r="AP9"/>
  <c r="AN8"/>
  <c r="AP8"/>
  <c r="AN7"/>
  <c r="AP7"/>
  <c r="AN6"/>
  <c r="Q8"/>
  <c r="S8"/>
  <c r="Q9"/>
  <c r="S9"/>
  <c r="Q10"/>
  <c r="S10"/>
  <c r="Q11"/>
  <c r="S11"/>
  <c r="Q12"/>
  <c r="S12"/>
  <c r="Q13"/>
  <c r="S13"/>
  <c r="Q17"/>
  <c r="S17"/>
  <c r="Q19"/>
  <c r="S19"/>
  <c r="Q20"/>
  <c r="S20"/>
  <c r="Q21"/>
  <c r="S21"/>
  <c r="Q22"/>
  <c r="S22"/>
  <c r="U22"/>
  <c r="Q23"/>
  <c r="S23"/>
  <c r="Q24"/>
  <c r="S24"/>
  <c r="Q25"/>
  <c r="S25"/>
  <c r="Q26"/>
  <c r="S26"/>
  <c r="Q27"/>
  <c r="S27"/>
  <c r="Q28"/>
  <c r="S28"/>
  <c r="Q29"/>
  <c r="S29"/>
  <c r="Q30"/>
  <c r="S30"/>
  <c r="Q31"/>
  <c r="S31"/>
  <c r="Q32"/>
  <c r="S32"/>
  <c r="Q33"/>
  <c r="S33"/>
  <c r="Q34"/>
  <c r="S34"/>
  <c r="Q35"/>
  <c r="S35"/>
  <c r="U35"/>
  <c r="Q36"/>
  <c r="S36"/>
  <c r="Q37"/>
  <c r="S37"/>
  <c r="Q38"/>
  <c r="S38"/>
  <c r="Q39"/>
  <c r="S39"/>
  <c r="U39"/>
  <c r="Q40"/>
  <c r="S40"/>
  <c r="Q41"/>
  <c r="S41"/>
  <c r="Q42"/>
  <c r="S42"/>
  <c r="U42"/>
  <c r="Q43"/>
  <c r="S43"/>
  <c r="Q44"/>
  <c r="S44"/>
  <c r="Q45"/>
  <c r="S45"/>
  <c r="Q46"/>
  <c r="S46"/>
  <c r="U46"/>
  <c r="Q47"/>
  <c r="S47"/>
  <c r="U47"/>
  <c r="Q48"/>
  <c r="S48"/>
  <c r="Q49"/>
  <c r="S49"/>
  <c r="Q50"/>
  <c r="S50"/>
  <c r="U50"/>
  <c r="Q51"/>
  <c r="S51"/>
  <c r="Q52"/>
  <c r="S52"/>
  <c r="Q53"/>
  <c r="S53"/>
  <c r="Q54"/>
  <c r="S54"/>
  <c r="U54"/>
  <c r="Q55"/>
  <c r="S55"/>
  <c r="Q56"/>
  <c r="S56"/>
  <c r="U56"/>
  <c r="Q57"/>
  <c r="S57"/>
  <c r="Q58"/>
  <c r="S58"/>
  <c r="Q59"/>
  <c r="S59"/>
  <c r="Q60"/>
  <c r="S60"/>
  <c r="Q61"/>
  <c r="S61"/>
  <c r="U61"/>
  <c r="Q62"/>
  <c r="S62"/>
  <c r="U62"/>
  <c r="Q63"/>
  <c r="S63"/>
  <c r="Q64"/>
  <c r="S64"/>
  <c r="Q65"/>
  <c r="S65"/>
  <c r="U65"/>
  <c r="Q66"/>
  <c r="S66"/>
  <c r="Q67"/>
  <c r="S67"/>
  <c r="Q68"/>
  <c r="S68"/>
  <c r="U68"/>
  <c r="Q69"/>
  <c r="S69"/>
  <c r="U69"/>
  <c r="Q70"/>
  <c r="S70"/>
  <c r="U70"/>
  <c r="Q71"/>
  <c r="S71"/>
  <c r="Q72"/>
  <c r="S72"/>
  <c r="Q73"/>
  <c r="S73"/>
  <c r="Q74"/>
  <c r="S74"/>
  <c r="U74"/>
  <c r="Q75"/>
  <c r="S75"/>
  <c r="Q76"/>
  <c r="S76"/>
  <c r="Q77"/>
  <c r="S77"/>
  <c r="U77"/>
  <c r="Q78"/>
  <c r="S78"/>
  <c r="Q79"/>
  <c r="S79"/>
  <c r="U79"/>
  <c r="Q80"/>
  <c r="S80"/>
  <c r="U80"/>
  <c r="Q81"/>
  <c r="S81"/>
  <c r="U81"/>
  <c r="Q82"/>
  <c r="S82"/>
  <c r="U82"/>
  <c r="Q83"/>
  <c r="S83"/>
  <c r="Q84"/>
  <c r="S84"/>
  <c r="Q85"/>
  <c r="S85"/>
  <c r="Q86"/>
  <c r="S86"/>
  <c r="U86"/>
  <c r="Q87"/>
  <c r="S87"/>
  <c r="U87"/>
  <c r="Q88"/>
  <c r="S88"/>
  <c r="Q89"/>
  <c r="S89"/>
  <c r="Q90"/>
  <c r="S90"/>
  <c r="U90"/>
  <c r="Q91"/>
  <c r="S91"/>
  <c r="Q92"/>
  <c r="S92"/>
  <c r="Q93"/>
  <c r="S93"/>
  <c r="U93"/>
  <c r="Q94"/>
  <c r="S94"/>
  <c r="Q95"/>
  <c r="S95"/>
  <c r="Q96"/>
  <c r="S96"/>
  <c r="U96"/>
  <c r="Q97"/>
  <c r="S97"/>
  <c r="Q98"/>
  <c r="S98"/>
  <c r="Q99"/>
  <c r="S99"/>
  <c r="U99"/>
  <c r="Q100"/>
  <c r="S100"/>
  <c r="U100"/>
  <c r="Q101"/>
  <c r="S101"/>
  <c r="Q103"/>
  <c r="S103"/>
  <c r="Q104"/>
  <c r="S104"/>
  <c r="U104"/>
  <c r="Q105"/>
  <c r="S105"/>
  <c r="Q106"/>
  <c r="S106"/>
  <c r="U106"/>
  <c r="Q107"/>
  <c r="S107"/>
  <c r="U107"/>
  <c r="Q108"/>
  <c r="S108"/>
  <c r="Q109"/>
  <c r="S109"/>
  <c r="U109"/>
  <c r="Q110"/>
  <c r="S110"/>
  <c r="U110"/>
  <c r="Q112"/>
  <c r="S112"/>
  <c r="U112"/>
  <c r="Q114"/>
  <c r="S114"/>
  <c r="Q117"/>
  <c r="S117"/>
  <c r="U117"/>
  <c r="Q118"/>
  <c r="S118"/>
  <c r="Q119"/>
  <c r="S119"/>
  <c r="U119"/>
  <c r="Q120"/>
  <c r="S120"/>
  <c r="U120"/>
  <c r="Q121"/>
  <c r="S121"/>
  <c r="Q122"/>
  <c r="S122"/>
  <c r="Q123"/>
  <c r="S123"/>
  <c r="Q124"/>
  <c r="S124"/>
  <c r="Q128"/>
  <c r="W128"/>
  <c r="Q7"/>
  <c r="S7"/>
  <c r="F199" i="143"/>
  <c r="AN195"/>
  <c r="AP195"/>
  <c r="AN198"/>
  <c r="AP198"/>
  <c r="AN196"/>
  <c r="AP196"/>
  <c r="F35"/>
  <c r="J35"/>
  <c r="AK35"/>
  <c r="AN34"/>
  <c r="AP34"/>
  <c r="AN33"/>
  <c r="AN32"/>
  <c r="AN31"/>
  <c r="AP31"/>
  <c r="AR31"/>
  <c r="AN30"/>
  <c r="AP30"/>
  <c r="AR30"/>
  <c r="AN29"/>
  <c r="AP29"/>
  <c r="AN28"/>
  <c r="AN27"/>
  <c r="AP27"/>
  <c r="AN26"/>
  <c r="AP26"/>
  <c r="AR26"/>
  <c r="AN25"/>
  <c r="AP25"/>
  <c r="AN24"/>
  <c r="AN23"/>
  <c r="AP23"/>
  <c r="AR23"/>
  <c r="AN22"/>
  <c r="AP22"/>
  <c r="AR22"/>
  <c r="AN21"/>
  <c r="AP21"/>
  <c r="AR21"/>
  <c r="AN20"/>
  <c r="AN19"/>
  <c r="AP19"/>
  <c r="AN18"/>
  <c r="AP18"/>
  <c r="AR18"/>
  <c r="AN17"/>
  <c r="AP17"/>
  <c r="AR17"/>
  <c r="AN16"/>
  <c r="AN15"/>
  <c r="AP15"/>
  <c r="AN14"/>
  <c r="AP14"/>
  <c r="AR14"/>
  <c r="AN13"/>
  <c r="AP13"/>
  <c r="AN12"/>
  <c r="AN11"/>
  <c r="AP11"/>
  <c r="AR11"/>
  <c r="AN10"/>
  <c r="AP10"/>
  <c r="AR10"/>
  <c r="AN9"/>
  <c r="AP9"/>
  <c r="AN8"/>
  <c r="AN7"/>
  <c r="AN6"/>
  <c r="AP6"/>
  <c r="M9"/>
  <c r="O9"/>
  <c r="M10"/>
  <c r="O10"/>
  <c r="Q10"/>
  <c r="M11"/>
  <c r="M12"/>
  <c r="O12"/>
  <c r="M13"/>
  <c r="M14"/>
  <c r="O14"/>
  <c r="Q14"/>
  <c r="M15"/>
  <c r="M16"/>
  <c r="O16"/>
  <c r="Q16"/>
  <c r="M17"/>
  <c r="O17"/>
  <c r="Q17"/>
  <c r="M18"/>
  <c r="O18"/>
  <c r="Q18"/>
  <c r="M19"/>
  <c r="M20"/>
  <c r="O20"/>
  <c r="Q20"/>
  <c r="M21"/>
  <c r="M22"/>
  <c r="O22"/>
  <c r="Q22"/>
  <c r="M23"/>
  <c r="M24"/>
  <c r="O24"/>
  <c r="M25"/>
  <c r="O25"/>
  <c r="M26"/>
  <c r="O26"/>
  <c r="Q26"/>
  <c r="M27"/>
  <c r="M28"/>
  <c r="O28"/>
  <c r="Q28"/>
  <c r="M29"/>
  <c r="O29"/>
  <c r="Q29"/>
  <c r="M30"/>
  <c r="O30"/>
  <c r="Q30"/>
  <c r="M31"/>
  <c r="M32"/>
  <c r="O32"/>
  <c r="Q32"/>
  <c r="M33"/>
  <c r="M34"/>
  <c r="M8"/>
  <c r="O8"/>
  <c r="M7"/>
  <c r="O7"/>
  <c r="Q7"/>
  <c r="M6"/>
  <c r="J199"/>
  <c r="M40"/>
  <c r="O40"/>
  <c r="M41"/>
  <c r="O41"/>
  <c r="M42"/>
  <c r="M43"/>
  <c r="O43"/>
  <c r="M44"/>
  <c r="O44"/>
  <c r="M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M56"/>
  <c r="O56"/>
  <c r="M57"/>
  <c r="O57"/>
  <c r="M58"/>
  <c r="M59"/>
  <c r="O59"/>
  <c r="M60"/>
  <c r="O60"/>
  <c r="M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M72"/>
  <c r="O72"/>
  <c r="M73"/>
  <c r="O73"/>
  <c r="M74"/>
  <c r="M75"/>
  <c r="O75"/>
  <c r="M76"/>
  <c r="O76"/>
  <c r="M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M88"/>
  <c r="O88"/>
  <c r="M89"/>
  <c r="O89"/>
  <c r="M90"/>
  <c r="M91"/>
  <c r="O91"/>
  <c r="M92"/>
  <c r="O92"/>
  <c r="M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M104"/>
  <c r="O104"/>
  <c r="M105"/>
  <c r="O105"/>
  <c r="M106"/>
  <c r="M107"/>
  <c r="O107"/>
  <c r="M108"/>
  <c r="O108"/>
  <c r="M109"/>
  <c r="M110"/>
  <c r="O110"/>
  <c r="M111"/>
  <c r="O111"/>
  <c r="M113"/>
  <c r="O113"/>
  <c r="M114"/>
  <c r="O114"/>
  <c r="M115"/>
  <c r="O115"/>
  <c r="M116"/>
  <c r="O116"/>
  <c r="M117"/>
  <c r="O117"/>
  <c r="M118"/>
  <c r="O118"/>
  <c r="M119"/>
  <c r="O119"/>
  <c r="M120"/>
  <c r="M121"/>
  <c r="O121"/>
  <c r="M122"/>
  <c r="O122"/>
  <c r="M123"/>
  <c r="M124"/>
  <c r="O124"/>
  <c r="M125"/>
  <c r="O125"/>
  <c r="M126"/>
  <c r="M127"/>
  <c r="O127"/>
  <c r="M128"/>
  <c r="O128"/>
  <c r="M130"/>
  <c r="O130"/>
  <c r="M131"/>
  <c r="O131"/>
  <c r="M132"/>
  <c r="O132"/>
  <c r="M133"/>
  <c r="O133"/>
  <c r="M134"/>
  <c r="O134"/>
  <c r="M135"/>
  <c r="O135"/>
  <c r="M136"/>
  <c r="O136"/>
  <c r="M137"/>
  <c r="M138"/>
  <c r="O138"/>
  <c r="M139"/>
  <c r="O139"/>
  <c r="M142"/>
  <c r="M143"/>
  <c r="O143"/>
  <c r="M144"/>
  <c r="O144"/>
  <c r="M145"/>
  <c r="M146"/>
  <c r="O146"/>
  <c r="M147"/>
  <c r="O147"/>
  <c r="M148"/>
  <c r="O148"/>
  <c r="M149"/>
  <c r="O149"/>
  <c r="M150"/>
  <c r="O150"/>
  <c r="M151"/>
  <c r="O151"/>
  <c r="M152"/>
  <c r="O152"/>
  <c r="M153"/>
  <c r="O153"/>
  <c r="M154"/>
  <c r="O154"/>
  <c r="M155"/>
  <c r="M156"/>
  <c r="O156"/>
  <c r="M157"/>
  <c r="O157"/>
  <c r="M158"/>
  <c r="M159"/>
  <c r="O159"/>
  <c r="M160"/>
  <c r="O160"/>
  <c r="M161"/>
  <c r="M162"/>
  <c r="O162"/>
  <c r="M163"/>
  <c r="O163"/>
  <c r="M164"/>
  <c r="O164"/>
  <c r="M165"/>
  <c r="O165"/>
  <c r="M166"/>
  <c r="O166"/>
  <c r="M167"/>
  <c r="O167"/>
  <c r="M168"/>
  <c r="O168"/>
  <c r="M169"/>
  <c r="O169"/>
  <c r="M170"/>
  <c r="O170"/>
  <c r="M171"/>
  <c r="M172"/>
  <c r="O172"/>
  <c r="M173"/>
  <c r="O173"/>
  <c r="M174"/>
  <c r="M175"/>
  <c r="O175"/>
  <c r="M176"/>
  <c r="O176"/>
  <c r="M177"/>
  <c r="M178"/>
  <c r="O178"/>
  <c r="M179"/>
  <c r="O179"/>
  <c r="M180"/>
  <c r="O180"/>
  <c r="M181"/>
  <c r="O181"/>
  <c r="M182"/>
  <c r="O182"/>
  <c r="M183"/>
  <c r="O183"/>
  <c r="M184"/>
  <c r="O184"/>
  <c r="M185"/>
  <c r="O185"/>
  <c r="M186"/>
  <c r="O186"/>
  <c r="M187"/>
  <c r="M188"/>
  <c r="O188"/>
  <c r="M189"/>
  <c r="O189"/>
  <c r="M190"/>
  <c r="M191"/>
  <c r="O191"/>
  <c r="M192"/>
  <c r="O192"/>
  <c r="M193"/>
  <c r="M194"/>
  <c r="O194"/>
  <c r="M195"/>
  <c r="O195"/>
  <c r="M196"/>
  <c r="O196"/>
  <c r="M197"/>
  <c r="O197"/>
  <c r="M198"/>
  <c r="O198"/>
  <c r="M39"/>
  <c r="AK199"/>
  <c r="AN40"/>
  <c r="AP40"/>
  <c r="AN43"/>
  <c r="AP43"/>
  <c r="AN44"/>
  <c r="AP44"/>
  <c r="AN45"/>
  <c r="AP45"/>
  <c r="AN46"/>
  <c r="AP46"/>
  <c r="AN47"/>
  <c r="AP47"/>
  <c r="AN48"/>
  <c r="AP48"/>
  <c r="AN49"/>
  <c r="AN50"/>
  <c r="AP50"/>
  <c r="AN51"/>
  <c r="AP51"/>
  <c r="AN52"/>
  <c r="AN53"/>
  <c r="AP53"/>
  <c r="AN54"/>
  <c r="AP54"/>
  <c r="AN55"/>
  <c r="AN56"/>
  <c r="AP56"/>
  <c r="AN57"/>
  <c r="AP57"/>
  <c r="AN58"/>
  <c r="AP58"/>
  <c r="AN59"/>
  <c r="AP59"/>
  <c r="AN60"/>
  <c r="AP60"/>
  <c r="AN61"/>
  <c r="AP61"/>
  <c r="AN62"/>
  <c r="AP62"/>
  <c r="AN63"/>
  <c r="AP63"/>
  <c r="AN64"/>
  <c r="AP64"/>
  <c r="AN65"/>
  <c r="AN66"/>
  <c r="AP66"/>
  <c r="AN67"/>
  <c r="AP67"/>
  <c r="AN68"/>
  <c r="AN69"/>
  <c r="AP69"/>
  <c r="AN70"/>
  <c r="AP70"/>
  <c r="AN71"/>
  <c r="AN72"/>
  <c r="AP72"/>
  <c r="AN73"/>
  <c r="AP73"/>
  <c r="AN74"/>
  <c r="AP74"/>
  <c r="AN75"/>
  <c r="AP75"/>
  <c r="AN76"/>
  <c r="AP76"/>
  <c r="AN77"/>
  <c r="AP77"/>
  <c r="AN78"/>
  <c r="AP78"/>
  <c r="AN79"/>
  <c r="AP79"/>
  <c r="AN80"/>
  <c r="AP80"/>
  <c r="AN81"/>
  <c r="AN82"/>
  <c r="AP82"/>
  <c r="AN83"/>
  <c r="AP83"/>
  <c r="AN84"/>
  <c r="AN85"/>
  <c r="AP85"/>
  <c r="AN86"/>
  <c r="AP86"/>
  <c r="AN87"/>
  <c r="AN88"/>
  <c r="AP88"/>
  <c r="AN89"/>
  <c r="AP89"/>
  <c r="AN90"/>
  <c r="AP90"/>
  <c r="AN91"/>
  <c r="AP91"/>
  <c r="AN92"/>
  <c r="AP92"/>
  <c r="AN93"/>
  <c r="AP93"/>
  <c r="AN94"/>
  <c r="AP94"/>
  <c r="AN95"/>
  <c r="AP95"/>
  <c r="AN96"/>
  <c r="AP96"/>
  <c r="AN97"/>
  <c r="AN98"/>
  <c r="AP98"/>
  <c r="AN99"/>
  <c r="AP99"/>
  <c r="AN100"/>
  <c r="AN101"/>
  <c r="AP101"/>
  <c r="AN102"/>
  <c r="AP102"/>
  <c r="AN103"/>
  <c r="AN104"/>
  <c r="AP104"/>
  <c r="AN105"/>
  <c r="AP105"/>
  <c r="AN106"/>
  <c r="AP106"/>
  <c r="AN107"/>
  <c r="AP107"/>
  <c r="AN108"/>
  <c r="AP108"/>
  <c r="AN109"/>
  <c r="AP109"/>
  <c r="AN110"/>
  <c r="AP110"/>
  <c r="AN111"/>
  <c r="AP111"/>
  <c r="AN113"/>
  <c r="AP113"/>
  <c r="AN114"/>
  <c r="AN115"/>
  <c r="AP115"/>
  <c r="AN116"/>
  <c r="AP116"/>
  <c r="AN117"/>
  <c r="AN118"/>
  <c r="AP118"/>
  <c r="AN119"/>
  <c r="AP119"/>
  <c r="AN120"/>
  <c r="AN121"/>
  <c r="AP121"/>
  <c r="AN122"/>
  <c r="AP122"/>
  <c r="AN123"/>
  <c r="AN124"/>
  <c r="AP124"/>
  <c r="AN125"/>
  <c r="AP125"/>
  <c r="AN126"/>
  <c r="AP126"/>
  <c r="AN127"/>
  <c r="AN128"/>
  <c r="AP128"/>
  <c r="AN130"/>
  <c r="AP130"/>
  <c r="AN131"/>
  <c r="AN132"/>
  <c r="AN133"/>
  <c r="AP133"/>
  <c r="AN134"/>
  <c r="AN135"/>
  <c r="AP135"/>
  <c r="AN136"/>
  <c r="AN137"/>
  <c r="AN138"/>
  <c r="AP138"/>
  <c r="AN139"/>
  <c r="AP139"/>
  <c r="AN142"/>
  <c r="AN143"/>
  <c r="AP143"/>
  <c r="AN144"/>
  <c r="AN145"/>
  <c r="AP145"/>
  <c r="AN146"/>
  <c r="AN147"/>
  <c r="AN148"/>
  <c r="AP148"/>
  <c r="AN149"/>
  <c r="AN150"/>
  <c r="AN151"/>
  <c r="AP151"/>
  <c r="AN152"/>
  <c r="AN153"/>
  <c r="AP153"/>
  <c r="AN154"/>
  <c r="AN155"/>
  <c r="AN156"/>
  <c r="AP156"/>
  <c r="AN157"/>
  <c r="AN158"/>
  <c r="AN159"/>
  <c r="AP159"/>
  <c r="AN160"/>
  <c r="AN161"/>
  <c r="AP161"/>
  <c r="AN162"/>
  <c r="AN163"/>
  <c r="AN164"/>
  <c r="AP164"/>
  <c r="AN165"/>
  <c r="AN166"/>
  <c r="AN167"/>
  <c r="AP167"/>
  <c r="AN168"/>
  <c r="AN169"/>
  <c r="AP169"/>
  <c r="AN170"/>
  <c r="AN171"/>
  <c r="AN172"/>
  <c r="AP172"/>
  <c r="AN173"/>
  <c r="AN174"/>
  <c r="AN175"/>
  <c r="AP175"/>
  <c r="AN176"/>
  <c r="AN177"/>
  <c r="AP177"/>
  <c r="AN178"/>
  <c r="AN179"/>
  <c r="AN180"/>
  <c r="AP180"/>
  <c r="AN181"/>
  <c r="AN182"/>
  <c r="AN183"/>
  <c r="AP183"/>
  <c r="AN184"/>
  <c r="AN185"/>
  <c r="AP185"/>
  <c r="AN186"/>
  <c r="AN187"/>
  <c r="AN188"/>
  <c r="AP188"/>
  <c r="AN189"/>
  <c r="AN190"/>
  <c r="AN191"/>
  <c r="AP191"/>
  <c r="AN192"/>
  <c r="AN193"/>
  <c r="AP193"/>
  <c r="AN194"/>
  <c r="AN197"/>
  <c r="AN42"/>
  <c r="AN41"/>
  <c r="I199"/>
  <c r="L7" i="149"/>
  <c r="N7"/>
  <c r="L8"/>
  <c r="N8"/>
  <c r="L9"/>
  <c r="N9"/>
  <c r="L10"/>
  <c r="L11"/>
  <c r="N11"/>
  <c r="L12"/>
  <c r="N12"/>
  <c r="L13"/>
  <c r="N13"/>
  <c r="L14"/>
  <c r="L15"/>
  <c r="N15"/>
  <c r="L16"/>
  <c r="N16"/>
  <c r="L6"/>
  <c r="N6"/>
  <c r="L6" i="148"/>
  <c r="L7"/>
  <c r="L8"/>
  <c r="L9"/>
  <c r="L10"/>
  <c r="L11"/>
  <c r="L12"/>
  <c r="L13"/>
  <c r="L14"/>
  <c r="L15"/>
  <c r="J33" i="140"/>
  <c r="K33"/>
  <c r="I33"/>
  <c r="I17" i="149"/>
  <c r="I33" i="139"/>
  <c r="L7" i="14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5" i="149"/>
  <c r="L5" i="148"/>
  <c r="L6" i="140"/>
  <c r="L5"/>
  <c r="H33" i="139"/>
  <c r="L7"/>
  <c r="L8"/>
  <c r="N8"/>
  <c r="L9"/>
  <c r="N9"/>
  <c r="L10"/>
  <c r="N10"/>
  <c r="L11"/>
  <c r="L12"/>
  <c r="N12"/>
  <c r="L13"/>
  <c r="N13"/>
  <c r="L14"/>
  <c r="N14"/>
  <c r="L15"/>
  <c r="L16"/>
  <c r="N16"/>
  <c r="L17"/>
  <c r="N17"/>
  <c r="L18"/>
  <c r="N18"/>
  <c r="L19"/>
  <c r="L20"/>
  <c r="N20"/>
  <c r="L21"/>
  <c r="N21"/>
  <c r="L22"/>
  <c r="N22"/>
  <c r="L23"/>
  <c r="L24"/>
  <c r="N24"/>
  <c r="L25"/>
  <c r="N25"/>
  <c r="L26"/>
  <c r="N26"/>
  <c r="L27"/>
  <c r="L28"/>
  <c r="N28"/>
  <c r="L29"/>
  <c r="N29"/>
  <c r="L30"/>
  <c r="N30"/>
  <c r="L31"/>
  <c r="L32"/>
  <c r="N32"/>
  <c r="L6"/>
  <c r="N6"/>
  <c r="L5"/>
  <c r="R243" i="134"/>
  <c r="F243"/>
  <c r="Q35"/>
  <c r="V35"/>
  <c r="R35"/>
  <c r="W35"/>
  <c r="E35"/>
  <c r="J35"/>
  <c r="F35"/>
  <c r="K35"/>
  <c r="D35"/>
  <c r="C35"/>
  <c r="P35"/>
  <c r="U35"/>
  <c r="O35"/>
  <c r="T35" s="1"/>
  <c r="J201" i="143"/>
  <c r="L201"/>
  <c r="L26" i="138"/>
  <c r="K26"/>
  <c r="J26"/>
  <c r="I26"/>
  <c r="F26"/>
  <c r="D26"/>
  <c r="C26"/>
  <c r="B26"/>
  <c r="M25"/>
  <c r="H25"/>
  <c r="M24"/>
  <c r="H24"/>
  <c r="M23"/>
  <c r="H23"/>
  <c r="M22"/>
  <c r="H22"/>
  <c r="M21"/>
  <c r="H21"/>
  <c r="M20"/>
  <c r="H20"/>
  <c r="H26"/>
  <c r="M19"/>
  <c r="H19"/>
  <c r="L12"/>
  <c r="K12"/>
  <c r="J12"/>
  <c r="I12"/>
  <c r="F12"/>
  <c r="D12"/>
  <c r="C12"/>
  <c r="B12"/>
  <c r="M11"/>
  <c r="H11"/>
  <c r="M10"/>
  <c r="H10"/>
  <c r="M9"/>
  <c r="H9"/>
  <c r="M8"/>
  <c r="H8"/>
  <c r="M7"/>
  <c r="H7"/>
  <c r="M6"/>
  <c r="H6"/>
  <c r="H12"/>
  <c r="M5"/>
  <c r="H5"/>
  <c r="AG126" i="144"/>
  <c r="AG199" i="143"/>
  <c r="K36" i="134"/>
  <c r="AI199" i="143"/>
  <c r="H199"/>
  <c r="AI35"/>
  <c r="AH35"/>
  <c r="AG35"/>
  <c r="AF35"/>
  <c r="AE35"/>
  <c r="AD35"/>
  <c r="D35"/>
  <c r="E35"/>
  <c r="G35"/>
  <c r="H35"/>
  <c r="I35"/>
  <c r="C35"/>
  <c r="AH126" i="144"/>
  <c r="AI126"/>
  <c r="F17" i="149"/>
  <c r="C33" i="140"/>
  <c r="D33"/>
  <c r="E33"/>
  <c r="F33"/>
  <c r="G33"/>
  <c r="B33"/>
  <c r="C33" i="139"/>
  <c r="D33"/>
  <c r="E33"/>
  <c r="F33"/>
  <c r="G33"/>
  <c r="B33"/>
  <c r="AF126" i="144"/>
  <c r="AE126"/>
  <c r="AD126"/>
  <c r="G126"/>
  <c r="AF199" i="143"/>
  <c r="AE199"/>
  <c r="AD199"/>
  <c r="G199"/>
  <c r="E199"/>
  <c r="D199"/>
  <c r="C199"/>
  <c r="H17" i="149"/>
  <c r="G17"/>
  <c r="E17"/>
  <c r="D17"/>
  <c r="C17"/>
  <c r="B17"/>
  <c r="B17" i="148"/>
  <c r="C17"/>
  <c r="D17"/>
  <c r="E17"/>
  <c r="F17"/>
  <c r="G17"/>
  <c r="H17"/>
  <c r="Q243" i="134"/>
  <c r="P243"/>
  <c r="O243"/>
  <c r="D243"/>
  <c r="I243"/>
  <c r="E243"/>
  <c r="C243"/>
  <c r="H243" s="1"/>
  <c r="M26" i="138"/>
  <c r="AN39" i="143"/>
  <c r="AU39"/>
  <c r="F201"/>
  <c r="L33" i="140"/>
  <c r="H13" i="146"/>
  <c r="H25"/>
  <c r="H37"/>
  <c r="H49"/>
  <c r="H61"/>
  <c r="H73"/>
  <c r="I25"/>
  <c r="I37"/>
  <c r="I49"/>
  <c r="I61"/>
  <c r="I73"/>
  <c r="I85"/>
  <c r="H13" i="145"/>
  <c r="H25"/>
  <c r="H37"/>
  <c r="H49"/>
  <c r="H61"/>
  <c r="H73"/>
  <c r="H85"/>
  <c r="I85"/>
  <c r="J34" i="2"/>
  <c r="I34"/>
  <c r="D34"/>
  <c r="J12"/>
  <c r="H27"/>
  <c r="G28"/>
  <c r="J29"/>
  <c r="H31"/>
  <c r="G32"/>
  <c r="J33"/>
  <c r="J27"/>
  <c r="J31"/>
  <c r="G27"/>
  <c r="J28"/>
  <c r="G31"/>
  <c r="J32"/>
  <c r="J23"/>
  <c r="J65" i="147"/>
  <c r="J17"/>
  <c r="I33"/>
  <c r="H49"/>
  <c r="G65"/>
  <c r="J81"/>
  <c r="I97"/>
  <c r="H113"/>
  <c r="I49"/>
  <c r="H65"/>
  <c r="J97"/>
  <c r="I113"/>
  <c r="J17" i="132"/>
  <c r="I34"/>
  <c r="H50"/>
  <c r="G66"/>
  <c r="I98"/>
  <c r="H114"/>
  <c r="I50"/>
  <c r="H66"/>
  <c r="I114"/>
  <c r="J66"/>
  <c r="J129" i="131"/>
  <c r="J33"/>
  <c r="G129"/>
  <c r="J161"/>
  <c r="G33"/>
  <c r="I97"/>
  <c r="H129"/>
  <c r="G161"/>
  <c r="I225"/>
  <c r="J33" i="3"/>
  <c r="I65"/>
  <c r="H97"/>
  <c r="G129"/>
  <c r="J161"/>
  <c r="I193"/>
  <c r="H225"/>
  <c r="J129"/>
  <c r="I97"/>
  <c r="H129"/>
  <c r="G161"/>
  <c r="J193"/>
  <c r="I225"/>
  <c r="H35" i="134"/>
  <c r="U126" i="135"/>
  <c r="T126"/>
  <c r="J126"/>
  <c r="I126"/>
  <c r="H126"/>
  <c r="AR185" i="143"/>
  <c r="AR193"/>
  <c r="AR45"/>
  <c r="AR53"/>
  <c r="AR57"/>
  <c r="AR61"/>
  <c r="AR69"/>
  <c r="AR73"/>
  <c r="AR77"/>
  <c r="AR85"/>
  <c r="AR89"/>
  <c r="AR93"/>
  <c r="AR101"/>
  <c r="AR105"/>
  <c r="AR109"/>
  <c r="AR113"/>
  <c r="AR121"/>
  <c r="AR129"/>
  <c r="AR133"/>
  <c r="AR141"/>
  <c r="AR145"/>
  <c r="AR153"/>
  <c r="AR161"/>
  <c r="AR169"/>
  <c r="AR177"/>
  <c r="AR198"/>
  <c r="AR50"/>
  <c r="AR54"/>
  <c r="AR58"/>
  <c r="AR62"/>
  <c r="AR66"/>
  <c r="AR70"/>
  <c r="AR74"/>
  <c r="AR82"/>
  <c r="AR86"/>
  <c r="AR90"/>
  <c r="AR94"/>
  <c r="AR98"/>
  <c r="AR102"/>
  <c r="AR106"/>
  <c r="AR118"/>
  <c r="AR122"/>
  <c r="AR126"/>
  <c r="AR130"/>
  <c r="AR138"/>
  <c r="AR43"/>
  <c r="AR47"/>
  <c r="AR51"/>
  <c r="AR59"/>
  <c r="AR63"/>
  <c r="AR67"/>
  <c r="AR75"/>
  <c r="AR79"/>
  <c r="AR83"/>
  <c r="AR91"/>
  <c r="AR95"/>
  <c r="AR99"/>
  <c r="AR107"/>
  <c r="AR111"/>
  <c r="AR115"/>
  <c r="AR119"/>
  <c r="AR135"/>
  <c r="AR139"/>
  <c r="AR143"/>
  <c r="AR151"/>
  <c r="AR159"/>
  <c r="AR167"/>
  <c r="AR175"/>
  <c r="AR180"/>
  <c r="AR188"/>
  <c r="AR196"/>
  <c r="AR40"/>
  <c r="AR44"/>
  <c r="AR48"/>
  <c r="AR56"/>
  <c r="AR60"/>
  <c r="AR64"/>
  <c r="AR72"/>
  <c r="AR76"/>
  <c r="AR80"/>
  <c r="AR88"/>
  <c r="AR92"/>
  <c r="AR96"/>
  <c r="AR104"/>
  <c r="AR108"/>
  <c r="AR112"/>
  <c r="AR116"/>
  <c r="AR124"/>
  <c r="AR128"/>
  <c r="AR140"/>
  <c r="AR148"/>
  <c r="AR156"/>
  <c r="AR164"/>
  <c r="AR172"/>
  <c r="AR191"/>
  <c r="O13"/>
  <c r="Q13"/>
  <c r="AR27"/>
  <c r="O21"/>
  <c r="Q21"/>
  <c r="AP33"/>
  <c r="AR33"/>
  <c r="O31"/>
  <c r="O15"/>
  <c r="Q15"/>
  <c r="AP7"/>
  <c r="AR7"/>
  <c r="AP16"/>
  <c r="AP32"/>
  <c r="AR32"/>
  <c r="O19"/>
  <c r="Q19"/>
  <c r="AP12"/>
  <c r="AP28"/>
  <c r="AR29"/>
  <c r="AR13"/>
  <c r="O23"/>
  <c r="Q23"/>
  <c r="AP8"/>
  <c r="AR8"/>
  <c r="AP24"/>
  <c r="AR24"/>
  <c r="AR25"/>
  <c r="AR9"/>
  <c r="AR15"/>
  <c r="O27"/>
  <c r="Q27"/>
  <c r="O11"/>
  <c r="Q11"/>
  <c r="AP20"/>
  <c r="AR19"/>
  <c r="U121" i="144"/>
  <c r="U97"/>
  <c r="U73"/>
  <c r="U124"/>
  <c r="U84"/>
  <c r="U20"/>
  <c r="U28"/>
  <c r="U71"/>
  <c r="U57"/>
  <c r="U118"/>
  <c r="U102"/>
  <c r="U58"/>
  <c r="AR20" i="143"/>
  <c r="AR16"/>
  <c r="AR28"/>
  <c r="AR12"/>
  <c r="W126" i="144"/>
  <c r="U91"/>
  <c r="U48"/>
  <c r="U55"/>
  <c r="U114"/>
  <c r="U103"/>
  <c r="U123"/>
  <c r="AR111"/>
  <c r="AR125"/>
  <c r="U9"/>
  <c r="U83"/>
  <c r="U116"/>
  <c r="AR113"/>
  <c r="U49"/>
  <c r="AR115"/>
  <c r="U12"/>
  <c r="U64"/>
  <c r="U51"/>
  <c r="U36"/>
  <c r="U19"/>
  <c r="AR15"/>
  <c r="U45"/>
  <c r="U29"/>
  <c r="U67"/>
  <c r="U33"/>
  <c r="U52"/>
  <c r="U26"/>
  <c r="U13"/>
  <c r="U88"/>
  <c r="U30"/>
  <c r="U75"/>
  <c r="U101"/>
  <c r="U105"/>
  <c r="U85"/>
  <c r="U14"/>
  <c r="U16"/>
  <c r="U40"/>
  <c r="U37"/>
  <c r="U10"/>
  <c r="U78"/>
  <c r="U94"/>
  <c r="U122"/>
  <c r="U43"/>
  <c r="U59"/>
  <c r="U72"/>
  <c r="U108"/>
  <c r="U21"/>
  <c r="U53"/>
  <c r="U24"/>
  <c r="U17"/>
  <c r="U31"/>
  <c r="U63"/>
  <c r="U95"/>
  <c r="U41"/>
  <c r="U44"/>
  <c r="U76"/>
  <c r="U89"/>
  <c r="U15"/>
  <c r="U66"/>
  <c r="U98"/>
  <c r="U25"/>
  <c r="U8"/>
  <c r="U60"/>
  <c r="U92"/>
  <c r="U34"/>
  <c r="H201" i="143"/>
  <c r="AT35"/>
  <c r="E201"/>
  <c r="S35"/>
  <c r="R201"/>
  <c r="AP35"/>
  <c r="AP181"/>
  <c r="AP171"/>
  <c r="AP149"/>
  <c r="AP137"/>
  <c r="AP114"/>
  <c r="AP103"/>
  <c r="AP81"/>
  <c r="AP71"/>
  <c r="AP49"/>
  <c r="O142"/>
  <c r="G201"/>
  <c r="AP189"/>
  <c r="AP184"/>
  <c r="AP179"/>
  <c r="AP157"/>
  <c r="AP152"/>
  <c r="AP147"/>
  <c r="AP117"/>
  <c r="AP84"/>
  <c r="AP52"/>
  <c r="O187"/>
  <c r="O177"/>
  <c r="O155"/>
  <c r="O145"/>
  <c r="O120"/>
  <c r="O109"/>
  <c r="O87"/>
  <c r="O77"/>
  <c r="O55"/>
  <c r="O45"/>
  <c r="AP144"/>
  <c r="O174"/>
  <c r="O106"/>
  <c r="O74"/>
  <c r="AN35"/>
  <c r="C201"/>
  <c r="AP42"/>
  <c r="AP192"/>
  <c r="AP187"/>
  <c r="AP165"/>
  <c r="AP160"/>
  <c r="AP155"/>
  <c r="AP131"/>
  <c r="AP120"/>
  <c r="AP97"/>
  <c r="AP87"/>
  <c r="AP65"/>
  <c r="AP55"/>
  <c r="O190"/>
  <c r="O158"/>
  <c r="O123"/>
  <c r="O90"/>
  <c r="O58"/>
  <c r="AP176"/>
  <c r="O42"/>
  <c r="M35"/>
  <c r="AP197"/>
  <c r="AP173"/>
  <c r="AP168"/>
  <c r="AP163"/>
  <c r="AP134"/>
  <c r="AR110"/>
  <c r="AP100"/>
  <c r="AR78"/>
  <c r="AP68"/>
  <c r="AR46"/>
  <c r="O193"/>
  <c r="O171"/>
  <c r="Q171"/>
  <c r="O161"/>
  <c r="O137"/>
  <c r="Q137"/>
  <c r="O126"/>
  <c r="O103"/>
  <c r="Q103"/>
  <c r="O93"/>
  <c r="O71"/>
  <c r="Q71"/>
  <c r="O61"/>
  <c r="I201"/>
  <c r="D201"/>
  <c r="AR125"/>
  <c r="I36"/>
  <c r="L16" i="148"/>
  <c r="J17"/>
  <c r="K16"/>
  <c r="K17"/>
  <c r="I17"/>
  <c r="N23" i="139"/>
  <c r="N7"/>
  <c r="N31" i="140"/>
  <c r="N27"/>
  <c r="N23"/>
  <c r="N19"/>
  <c r="N15"/>
  <c r="N11"/>
  <c r="N7"/>
  <c r="N15" i="148"/>
  <c r="N11"/>
  <c r="N7"/>
  <c r="AP194" i="143"/>
  <c r="AP178"/>
  <c r="AP162"/>
  <c r="AP146"/>
  <c r="AP127"/>
  <c r="O5" i="138"/>
  <c r="M12"/>
  <c r="O7"/>
  <c r="O9"/>
  <c r="O11"/>
  <c r="N27" i="139"/>
  <c r="N11"/>
  <c r="AP41" i="143"/>
  <c r="AP182"/>
  <c r="AP166"/>
  <c r="AP150"/>
  <c r="AP132"/>
  <c r="Q25"/>
  <c r="J243" i="134"/>
  <c r="N31" i="139"/>
  <c r="N15"/>
  <c r="N10" i="149"/>
  <c r="AP186" i="143"/>
  <c r="AP170"/>
  <c r="AP154"/>
  <c r="AP136"/>
  <c r="Q31"/>
  <c r="N19" i="139"/>
  <c r="N14" i="149"/>
  <c r="AP190" i="143"/>
  <c r="AP174"/>
  <c r="AP158"/>
  <c r="AP142"/>
  <c r="AP123"/>
  <c r="Q24"/>
  <c r="Q12"/>
  <c r="AR34"/>
  <c r="Q196"/>
  <c r="Q192"/>
  <c r="Q188"/>
  <c r="Q184"/>
  <c r="Q180"/>
  <c r="Q176"/>
  <c r="Q172"/>
  <c r="Q168"/>
  <c r="Q164"/>
  <c r="Q160"/>
  <c r="Q156"/>
  <c r="Q152"/>
  <c r="Q148"/>
  <c r="Q144"/>
  <c r="Q138"/>
  <c r="Q134"/>
  <c r="Q130"/>
  <c r="Q125"/>
  <c r="Q121"/>
  <c r="Q117"/>
  <c r="Q113"/>
  <c r="Q108"/>
  <c r="Q104"/>
  <c r="Q100"/>
  <c r="Q96"/>
  <c r="Q92"/>
  <c r="Q88"/>
  <c r="Q84"/>
  <c r="Q80"/>
  <c r="Q76"/>
  <c r="Q72"/>
  <c r="Q68"/>
  <c r="Q64"/>
  <c r="Q60"/>
  <c r="Q56"/>
  <c r="Q52"/>
  <c r="Q48"/>
  <c r="Q44"/>
  <c r="Q40"/>
  <c r="Q8"/>
  <c r="U7" i="144"/>
  <c r="AN126"/>
  <c r="AP6"/>
  <c r="AR10"/>
  <c r="AR17"/>
  <c r="AR22"/>
  <c r="AR26"/>
  <c r="AR30"/>
  <c r="AR34"/>
  <c r="AR38"/>
  <c r="AR42"/>
  <c r="AR46"/>
  <c r="AR50"/>
  <c r="AR54"/>
  <c r="AR58"/>
  <c r="AR62"/>
  <c r="AR66"/>
  <c r="AR70"/>
  <c r="AR74"/>
  <c r="AR78"/>
  <c r="AR82"/>
  <c r="AR86"/>
  <c r="AR90"/>
  <c r="AR94"/>
  <c r="AR98"/>
  <c r="AR103"/>
  <c r="AR107"/>
  <c r="AR112"/>
  <c r="AR119"/>
  <c r="AR123"/>
  <c r="B34" i="2"/>
  <c r="G34"/>
  <c r="G33"/>
  <c r="H33"/>
  <c r="H161" i="131"/>
  <c r="I161"/>
  <c r="J34" i="132"/>
  <c r="H34"/>
  <c r="G34"/>
  <c r="I35" i="134"/>
  <c r="W243"/>
  <c r="O20" i="138"/>
  <c r="O22"/>
  <c r="O24"/>
  <c r="P6" i="139"/>
  <c r="P32"/>
  <c r="P28"/>
  <c r="P24"/>
  <c r="P20"/>
  <c r="P16"/>
  <c r="P12"/>
  <c r="P8"/>
  <c r="N5" i="148"/>
  <c r="N30" i="140"/>
  <c r="N26"/>
  <c r="N22"/>
  <c r="N18"/>
  <c r="N14"/>
  <c r="N10"/>
  <c r="N14" i="148"/>
  <c r="N10"/>
  <c r="N6"/>
  <c r="P15" i="149"/>
  <c r="P11"/>
  <c r="P7"/>
  <c r="AR183" i="143"/>
  <c r="Q197"/>
  <c r="Q193"/>
  <c r="Q189"/>
  <c r="Q185"/>
  <c r="Q181"/>
  <c r="Q177"/>
  <c r="Q173"/>
  <c r="Q169"/>
  <c r="Q165"/>
  <c r="Q161"/>
  <c r="Q157"/>
  <c r="Q153"/>
  <c r="Q149"/>
  <c r="Q145"/>
  <c r="Q139"/>
  <c r="Q135"/>
  <c r="Q131"/>
  <c r="Q126"/>
  <c r="Q122"/>
  <c r="Q118"/>
  <c r="Q114"/>
  <c r="Q109"/>
  <c r="Q105"/>
  <c r="Q101"/>
  <c r="Q97"/>
  <c r="Q93"/>
  <c r="Q89"/>
  <c r="Q85"/>
  <c r="Q81"/>
  <c r="Q77"/>
  <c r="Q73"/>
  <c r="Q69"/>
  <c r="Q65"/>
  <c r="Q61"/>
  <c r="Q57"/>
  <c r="Q53"/>
  <c r="Q49"/>
  <c r="Q45"/>
  <c r="Q41"/>
  <c r="Q9"/>
  <c r="Q126" i="144"/>
  <c r="U38"/>
  <c r="AR9"/>
  <c r="AR13"/>
  <c r="AR21"/>
  <c r="AR25"/>
  <c r="AR29"/>
  <c r="AR33"/>
  <c r="AR37"/>
  <c r="AR41"/>
  <c r="AR45"/>
  <c r="AR49"/>
  <c r="AR53"/>
  <c r="AR57"/>
  <c r="AR61"/>
  <c r="AR65"/>
  <c r="AR69"/>
  <c r="AR73"/>
  <c r="AR77"/>
  <c r="AR81"/>
  <c r="AR85"/>
  <c r="AR89"/>
  <c r="AR93"/>
  <c r="AR97"/>
  <c r="AR101"/>
  <c r="AR106"/>
  <c r="AR110"/>
  <c r="AR118"/>
  <c r="AR122"/>
  <c r="I61" i="145"/>
  <c r="G13" i="146"/>
  <c r="H29" i="2"/>
  <c r="G29"/>
  <c r="I33"/>
  <c r="G65" i="131"/>
  <c r="J50" i="132"/>
  <c r="G50"/>
  <c r="T243" i="134"/>
  <c r="O6" i="138"/>
  <c r="O8"/>
  <c r="O10"/>
  <c r="N5" i="139"/>
  <c r="L33"/>
  <c r="P29"/>
  <c r="P25"/>
  <c r="P21"/>
  <c r="P17"/>
  <c r="P13"/>
  <c r="P9"/>
  <c r="N5" i="140"/>
  <c r="N29"/>
  <c r="N25"/>
  <c r="N21"/>
  <c r="N17"/>
  <c r="N13"/>
  <c r="N9"/>
  <c r="N13" i="148"/>
  <c r="N9"/>
  <c r="P16" i="149"/>
  <c r="P12"/>
  <c r="P8"/>
  <c r="Q198" i="143"/>
  <c r="Q194"/>
  <c r="Q190"/>
  <c r="Q186"/>
  <c r="Q182"/>
  <c r="Q178"/>
  <c r="Q174"/>
  <c r="Q170"/>
  <c r="Q166"/>
  <c r="Q162"/>
  <c r="Q158"/>
  <c r="Q154"/>
  <c r="Q150"/>
  <c r="Q146"/>
  <c r="Q142"/>
  <c r="Q136"/>
  <c r="Q132"/>
  <c r="Q127"/>
  <c r="Q123"/>
  <c r="Q119"/>
  <c r="Q115"/>
  <c r="Q110"/>
  <c r="Q106"/>
  <c r="Q102"/>
  <c r="Q98"/>
  <c r="Q94"/>
  <c r="Q90"/>
  <c r="Q86"/>
  <c r="Q82"/>
  <c r="Q78"/>
  <c r="Q74"/>
  <c r="Q70"/>
  <c r="Q66"/>
  <c r="Q62"/>
  <c r="Q58"/>
  <c r="Q54"/>
  <c r="Q50"/>
  <c r="Q46"/>
  <c r="Q42"/>
  <c r="O6"/>
  <c r="AR6"/>
  <c r="U27" i="144"/>
  <c r="U23"/>
  <c r="U11"/>
  <c r="AR8"/>
  <c r="AR12"/>
  <c r="AR20"/>
  <c r="AR24"/>
  <c r="AR28"/>
  <c r="AR32"/>
  <c r="AR36"/>
  <c r="AR40"/>
  <c r="AR44"/>
  <c r="AR48"/>
  <c r="AR52"/>
  <c r="AR56"/>
  <c r="AR60"/>
  <c r="AR64"/>
  <c r="AR68"/>
  <c r="AR72"/>
  <c r="AR76"/>
  <c r="AR80"/>
  <c r="AR84"/>
  <c r="AR88"/>
  <c r="AR92"/>
  <c r="AR96"/>
  <c r="AR100"/>
  <c r="AR105"/>
  <c r="AR109"/>
  <c r="AR117"/>
  <c r="AR121"/>
  <c r="I13" i="146"/>
  <c r="H23" i="2"/>
  <c r="I29"/>
  <c r="H32"/>
  <c r="I32"/>
  <c r="G33" i="3"/>
  <c r="H33"/>
  <c r="J193" i="131"/>
  <c r="H193"/>
  <c r="G193"/>
  <c r="AN199" i="143"/>
  <c r="AP39"/>
  <c r="O19" i="138"/>
  <c r="O21"/>
  <c r="O23"/>
  <c r="O25"/>
  <c r="P30" i="139"/>
  <c r="P26"/>
  <c r="P22"/>
  <c r="P18"/>
  <c r="P14"/>
  <c r="P10"/>
  <c r="N6" i="140"/>
  <c r="L17" i="149"/>
  <c r="N5"/>
  <c r="N32" i="140"/>
  <c r="N28"/>
  <c r="N24"/>
  <c r="N20"/>
  <c r="N16"/>
  <c r="N12"/>
  <c r="N8"/>
  <c r="N12" i="148"/>
  <c r="N8"/>
  <c r="P6" i="149"/>
  <c r="P13"/>
  <c r="P9"/>
  <c r="M199" i="143"/>
  <c r="O39"/>
  <c r="Q195"/>
  <c r="Q191"/>
  <c r="Q187"/>
  <c r="Q183"/>
  <c r="Q179"/>
  <c r="Q175"/>
  <c r="Q167"/>
  <c r="Q163"/>
  <c r="Q159"/>
  <c r="Q155"/>
  <c r="Q151"/>
  <c r="Q147"/>
  <c r="Q143"/>
  <c r="Q133"/>
  <c r="Q128"/>
  <c r="Q124"/>
  <c r="Q120"/>
  <c r="Q116"/>
  <c r="Q111"/>
  <c r="Q107"/>
  <c r="Q99"/>
  <c r="Q95"/>
  <c r="Q91"/>
  <c r="Q87"/>
  <c r="Q83"/>
  <c r="Q79"/>
  <c r="Q75"/>
  <c r="Q67"/>
  <c r="Q63"/>
  <c r="Q59"/>
  <c r="Q55"/>
  <c r="Q51"/>
  <c r="Q47"/>
  <c r="Q43"/>
  <c r="AR195"/>
  <c r="U32" i="144"/>
  <c r="AR7"/>
  <c r="AR11"/>
  <c r="AR19"/>
  <c r="AR23"/>
  <c r="AR27"/>
  <c r="AR31"/>
  <c r="AR35"/>
  <c r="AR39"/>
  <c r="AR43"/>
  <c r="AR47"/>
  <c r="AR51"/>
  <c r="AR55"/>
  <c r="AR59"/>
  <c r="AR63"/>
  <c r="AR67"/>
  <c r="AR71"/>
  <c r="AR75"/>
  <c r="AR79"/>
  <c r="AR83"/>
  <c r="AR87"/>
  <c r="AR91"/>
  <c r="AR95"/>
  <c r="AR99"/>
  <c r="AR104"/>
  <c r="AR108"/>
  <c r="AR114"/>
  <c r="AR120"/>
  <c r="AR124"/>
  <c r="G61" i="145"/>
  <c r="G25" i="146"/>
  <c r="G49"/>
  <c r="G73"/>
  <c r="I33" i="3"/>
  <c r="J97"/>
  <c r="G97"/>
  <c r="G193"/>
  <c r="H193"/>
  <c r="I193" i="131"/>
  <c r="G17" i="132"/>
  <c r="I17"/>
  <c r="H17"/>
  <c r="K243" i="134"/>
  <c r="H33" i="131"/>
  <c r="J65"/>
  <c r="J98" i="132"/>
  <c r="J114"/>
  <c r="G81" i="147"/>
  <c r="G97"/>
  <c r="V243" i="134"/>
  <c r="V126" i="135"/>
  <c r="U243" i="134"/>
  <c r="AR14" i="144"/>
  <c r="Q112" i="143"/>
  <c r="AR102" i="144"/>
  <c r="Q141" i="143"/>
  <c r="Q140"/>
  <c r="Q129"/>
  <c r="K201"/>
  <c r="N201"/>
  <c r="AR163"/>
  <c r="AR65"/>
  <c r="AR97"/>
  <c r="AR131"/>
  <c r="AR160"/>
  <c r="AR187"/>
  <c r="AR42"/>
  <c r="AR52"/>
  <c r="AR117"/>
  <c r="AR152"/>
  <c r="AR179"/>
  <c r="AR189"/>
  <c r="AR71"/>
  <c r="AR103"/>
  <c r="AR137"/>
  <c r="AR171"/>
  <c r="AR173"/>
  <c r="AR68"/>
  <c r="AR100"/>
  <c r="AR134"/>
  <c r="AR168"/>
  <c r="AR197"/>
  <c r="AR176"/>
  <c r="AR55"/>
  <c r="AR87"/>
  <c r="AR120"/>
  <c r="AR155"/>
  <c r="AR165"/>
  <c r="AR192"/>
  <c r="AR144"/>
  <c r="AR84"/>
  <c r="AR147"/>
  <c r="AR157"/>
  <c r="AR184"/>
  <c r="AR49"/>
  <c r="AR81"/>
  <c r="AR114"/>
  <c r="AR149"/>
  <c r="AR181"/>
  <c r="L17" i="148"/>
  <c r="N16"/>
  <c r="M201" i="143"/>
  <c r="P8" i="148"/>
  <c r="P8" i="140"/>
  <c r="P16"/>
  <c r="P32"/>
  <c r="P6"/>
  <c r="AR35" i="143"/>
  <c r="P9" i="148"/>
  <c r="P25" i="140"/>
  <c r="Q10" i="138"/>
  <c r="S126" i="144"/>
  <c r="U6"/>
  <c r="P6" i="148"/>
  <c r="P14" i="140"/>
  <c r="P22"/>
  <c r="AR142" i="143"/>
  <c r="AR174"/>
  <c r="P14" i="149"/>
  <c r="AR154" i="143"/>
  <c r="AR186"/>
  <c r="P15" i="139"/>
  <c r="Q9" i="138"/>
  <c r="AR127" i="143"/>
  <c r="AR162"/>
  <c r="AR194"/>
  <c r="P11" i="148"/>
  <c r="P23" i="140"/>
  <c r="P23" i="139"/>
  <c r="P24" i="140"/>
  <c r="Q23" i="138"/>
  <c r="Q19"/>
  <c r="O26"/>
  <c r="P13" i="140"/>
  <c r="P21"/>
  <c r="Q6" i="138"/>
  <c r="P14" i="148"/>
  <c r="P30" i="140"/>
  <c r="Q24" i="138"/>
  <c r="Q20"/>
  <c r="AR132" i="143"/>
  <c r="AR166"/>
  <c r="AR41"/>
  <c r="P27" i="139"/>
  <c r="Q5" i="138"/>
  <c r="O12"/>
  <c r="P7" i="148"/>
  <c r="P27" i="140"/>
  <c r="P12" i="148"/>
  <c r="P12" i="140"/>
  <c r="P20"/>
  <c r="P28"/>
  <c r="N17" i="149"/>
  <c r="P5"/>
  <c r="Q25" i="138"/>
  <c r="Q21"/>
  <c r="O35" i="143"/>
  <c r="Q6"/>
  <c r="P13" i="148"/>
  <c r="P29" i="140"/>
  <c r="Q8" i="138"/>
  <c r="P10" i="140"/>
  <c r="P18"/>
  <c r="P5" i="148"/>
  <c r="N17"/>
  <c r="Q22" i="138"/>
  <c r="AP126" i="144"/>
  <c r="AR6"/>
  <c r="AR123" i="143"/>
  <c r="AR158"/>
  <c r="AR190"/>
  <c r="P19" i="139"/>
  <c r="AR136" i="143"/>
  <c r="AR170"/>
  <c r="P10" i="149"/>
  <c r="P31" i="139"/>
  <c r="AR146" i="143"/>
  <c r="AR178"/>
  <c r="P15" i="148"/>
  <c r="P11" i="140"/>
  <c r="P19"/>
  <c r="P7" i="139"/>
  <c r="Q39" i="143"/>
  <c r="O199"/>
  <c r="AP199"/>
  <c r="AV39"/>
  <c r="AR39"/>
  <c r="P9" i="140"/>
  <c r="P17"/>
  <c r="N33"/>
  <c r="P5"/>
  <c r="P5" i="139"/>
  <c r="N33"/>
  <c r="P10" i="148"/>
  <c r="P26" i="140"/>
  <c r="AR150" i="143"/>
  <c r="AR182"/>
  <c r="P11" i="139"/>
  <c r="Q11" i="138"/>
  <c r="Q7"/>
  <c r="P7" i="140"/>
  <c r="P15"/>
  <c r="P31"/>
  <c r="P16" i="148"/>
  <c r="AR199" i="143"/>
  <c r="AW39"/>
  <c r="Q199"/>
  <c r="Q35"/>
  <c r="Q26" i="138"/>
  <c r="P33" i="140"/>
  <c r="U126" i="144"/>
  <c r="P33" i="139"/>
  <c r="O201" i="143"/>
  <c r="AR126" i="144"/>
  <c r="P17" i="149"/>
  <c r="Q12" i="138"/>
  <c r="Q16" i="148"/>
  <c r="Q17"/>
  <c r="P17"/>
  <c r="Q201" i="143"/>
</calcChain>
</file>

<file path=xl/sharedStrings.xml><?xml version="1.0" encoding="utf-8"?>
<sst xmlns="http://schemas.openxmlformats.org/spreadsheetml/2006/main" count="3862" uniqueCount="621">
  <si>
    <t>2.2</t>
  </si>
  <si>
    <t>2.3</t>
  </si>
  <si>
    <t>2.4</t>
  </si>
  <si>
    <t>2.5</t>
  </si>
  <si>
    <t>Province e regioni</t>
  </si>
  <si>
    <t>Altri servizi</t>
  </si>
  <si>
    <t>Totale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</si>
  <si>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</si>
  <si>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</si>
  <si>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</si>
  <si>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</si>
  <si>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</si>
  <si>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</si>
  <si>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</si>
  <si>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</si>
  <si>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IMPORTAZIONI</t>
  </si>
  <si>
    <t>ESPORTAZIONI</t>
  </si>
  <si>
    <t>Agricoltura e pesca</t>
  </si>
  <si>
    <t>Prodotti delle miniere e delle cave</t>
  </si>
  <si>
    <t>Prodotti petroliferi raffinati</t>
  </si>
  <si>
    <t>Prodotti alimentari</t>
  </si>
  <si>
    <t>Bevande</t>
  </si>
  <si>
    <t>Filati e tessuti</t>
  </si>
  <si>
    <t>Abbigliamento</t>
  </si>
  <si>
    <t>Maglieria</t>
  </si>
  <si>
    <t>Concia e lavorazioni pelli</t>
  </si>
  <si>
    <t>Calzature</t>
  </si>
  <si>
    <t>Gioielli</t>
  </si>
  <si>
    <t>Occhialeria</t>
  </si>
  <si>
    <t>Mobili</t>
  </si>
  <si>
    <t>Legno</t>
  </si>
  <si>
    <t>Carta e stampa</t>
  </si>
  <si>
    <t>Prodotti chimici, farmaceutici, fibre sintetiche</t>
  </si>
  <si>
    <t>Prodotti in gomma o plastica</t>
  </si>
  <si>
    <t>Vetro e prodotti in vetro</t>
  </si>
  <si>
    <t>Pietre tagliate, modellate e finite</t>
  </si>
  <si>
    <t>Metallurgia</t>
  </si>
  <si>
    <t>Carpenteria metallica</t>
  </si>
  <si>
    <t>Elettronica, app. medicali e di misuraz.</t>
  </si>
  <si>
    <t>Elettrodomestici</t>
  </si>
  <si>
    <t>Altre apparecchiature elettriche</t>
  </si>
  <si>
    <t>Macchinari</t>
  </si>
  <si>
    <t>Mezzi di trasporto e componentistica</t>
  </si>
  <si>
    <t>Altri prodotti della industria manifatturiera</t>
  </si>
  <si>
    <t>SALDI</t>
  </si>
  <si>
    <t>Fonte: elab. Unioncamere Veneto su dati Istat</t>
  </si>
  <si>
    <t>Voce merceologica</t>
  </si>
  <si>
    <t>* gruppi merceologici ATECOE</t>
  </si>
  <si>
    <t>PAESE</t>
  </si>
  <si>
    <t>Germania</t>
  </si>
  <si>
    <t>Cina</t>
  </si>
  <si>
    <t>Francia</t>
  </si>
  <si>
    <t>Stati Uniti</t>
  </si>
  <si>
    <t>Spagna</t>
  </si>
  <si>
    <t>Regno Unito</t>
  </si>
  <si>
    <t>Austria</t>
  </si>
  <si>
    <t>Svizzera</t>
  </si>
  <si>
    <t>Paesi Bassi</t>
  </si>
  <si>
    <t>Romania</t>
  </si>
  <si>
    <t>Belgio</t>
  </si>
  <si>
    <t>Libia</t>
  </si>
  <si>
    <t>Polonia</t>
  </si>
  <si>
    <t>Sud Africa</t>
  </si>
  <si>
    <t>Turchia</t>
  </si>
  <si>
    <t>India</t>
  </si>
  <si>
    <t>Hong Kong</t>
  </si>
  <si>
    <t>Ungheria</t>
  </si>
  <si>
    <t>Svezia</t>
  </si>
  <si>
    <t>Slovenia</t>
  </si>
  <si>
    <t>Emirati Arabi Uniti</t>
  </si>
  <si>
    <t>Ucraina</t>
  </si>
  <si>
    <t>Giappone</t>
  </si>
  <si>
    <t>Brasile</t>
  </si>
  <si>
    <t>Portogallo</t>
  </si>
  <si>
    <t>Slovacchia</t>
  </si>
  <si>
    <t>Canada</t>
  </si>
  <si>
    <t>Croazia</t>
  </si>
  <si>
    <t>Grecia</t>
  </si>
  <si>
    <t>Australia</t>
  </si>
  <si>
    <t>Tunisia</t>
  </si>
  <si>
    <t>Bulgaria</t>
  </si>
  <si>
    <t>Messico</t>
  </si>
  <si>
    <t>Irlanda</t>
  </si>
  <si>
    <t>Bangladesh</t>
  </si>
  <si>
    <t>Danimarca</t>
  </si>
  <si>
    <t>MERCE</t>
  </si>
  <si>
    <t>Rank</t>
  </si>
  <si>
    <t>1.1</t>
  </si>
  <si>
    <t>1.2</t>
  </si>
  <si>
    <t>1.3</t>
  </si>
  <si>
    <t>1.4</t>
  </si>
  <si>
    <t>1.5</t>
  </si>
  <si>
    <t>1.6</t>
  </si>
  <si>
    <t>1.7</t>
  </si>
  <si>
    <t>Nome tavola</t>
  </si>
  <si>
    <t>Nome foglio</t>
  </si>
  <si>
    <t>2.6</t>
  </si>
  <si>
    <t>2.7</t>
  </si>
  <si>
    <t>Classe di valore esportazioni (a)                                                         (migliaia di euro)</t>
  </si>
  <si>
    <t>0-75</t>
  </si>
  <si>
    <t>75-250</t>
  </si>
  <si>
    <t>250-750</t>
  </si>
  <si>
    <t>750-2.500</t>
  </si>
  <si>
    <t>2.500-5.000</t>
  </si>
  <si>
    <t>5.000-15.000</t>
  </si>
  <si>
    <t>15.000-50.000</t>
  </si>
  <si>
    <t>oltre 50.000</t>
  </si>
  <si>
    <t>1.8</t>
  </si>
  <si>
    <t>1.9</t>
  </si>
  <si>
    <t>INTERSCAMBIO COMMERCIALE CON L'ESTERO</t>
  </si>
  <si>
    <t xml:space="preserve">torna all'indice </t>
  </si>
  <si>
    <t>Dati trimestrali</t>
  </si>
  <si>
    <t>Dati annuali</t>
  </si>
  <si>
    <t>Frequenza dati</t>
  </si>
  <si>
    <t>Area geografica</t>
  </si>
  <si>
    <t>primi 3 mesi 2016</t>
  </si>
  <si>
    <t>primi 6 mesi 2016</t>
  </si>
  <si>
    <t xml:space="preserve">primi 9 mesi 2016 </t>
  </si>
  <si>
    <t xml:space="preserve">dato anuale 2016 </t>
  </si>
  <si>
    <t>primi 3 mesi 2017</t>
  </si>
  <si>
    <t>primi 6 mesi 2017</t>
  </si>
  <si>
    <t>primi 9 mesi 2017</t>
  </si>
  <si>
    <t>dato anuale 2017</t>
  </si>
  <si>
    <t>var tend primi 3 mesi</t>
  </si>
  <si>
    <t>var tend primi 6 mesi</t>
  </si>
  <si>
    <t>2.1.a</t>
  </si>
  <si>
    <t>2.1.b</t>
  </si>
  <si>
    <t>Altri Paesi Non UE</t>
  </si>
  <si>
    <t>Medio Oriente</t>
  </si>
  <si>
    <t>Africa settentrionale</t>
  </si>
  <si>
    <t>Altri Paesi africani</t>
  </si>
  <si>
    <t>America settentrionale</t>
  </si>
  <si>
    <t>Asia centrale</t>
  </si>
  <si>
    <t>Asia orientale</t>
  </si>
  <si>
    <t>TOTALE</t>
  </si>
  <si>
    <t>Altri Paesi non classificati</t>
  </si>
  <si>
    <t>Oceania</t>
  </si>
  <si>
    <t>Lussemburgo</t>
  </si>
  <si>
    <t>Finlandia</t>
  </si>
  <si>
    <t>Malta</t>
  </si>
  <si>
    <t>Estonia</t>
  </si>
  <si>
    <t>Lettonia</t>
  </si>
  <si>
    <t>Lituania</t>
  </si>
  <si>
    <t>Repubblica ceca</t>
  </si>
  <si>
    <t>Cipro</t>
  </si>
  <si>
    <t>Ceuta</t>
  </si>
  <si>
    <t>Melilla</t>
  </si>
  <si>
    <t>Islanda</t>
  </si>
  <si>
    <t>Norvegia</t>
  </si>
  <si>
    <t>Liechtenstein</t>
  </si>
  <si>
    <t>Faer Øer</t>
  </si>
  <si>
    <t>Andorra</t>
  </si>
  <si>
    <t>Gibilterra</t>
  </si>
  <si>
    <t>Santa Sede Vaticano</t>
  </si>
  <si>
    <t>Albania</t>
  </si>
  <si>
    <t>Bielorussia</t>
  </si>
  <si>
    <t>Repubblica moldova</t>
  </si>
  <si>
    <t>Russia</t>
  </si>
  <si>
    <t>Georgia</t>
  </si>
  <si>
    <t>Armenia</t>
  </si>
  <si>
    <t>Azerbaigian</t>
  </si>
  <si>
    <t>Kazakhstan</t>
  </si>
  <si>
    <t>Turkmenistan</t>
  </si>
  <si>
    <t>Uzbekistan</t>
  </si>
  <si>
    <t>Tagikistan</t>
  </si>
  <si>
    <t>Kirghizistan</t>
  </si>
  <si>
    <t>Bosnia-Erzegovina</t>
  </si>
  <si>
    <t>Kosovo</t>
  </si>
  <si>
    <t>ex Repubblica iugoslava di Macedonia</t>
  </si>
  <si>
    <t>Montenegro</t>
  </si>
  <si>
    <t>Serbia</t>
  </si>
  <si>
    <t>Marocco</t>
  </si>
  <si>
    <t>Algeria</t>
  </si>
  <si>
    <t>Egitto</t>
  </si>
  <si>
    <t>Sudan</t>
  </si>
  <si>
    <t>Sud Sudan</t>
  </si>
  <si>
    <t>Mauritania</t>
  </si>
  <si>
    <t>Mali</t>
  </si>
  <si>
    <t>Burkina Faso</t>
  </si>
  <si>
    <t>Niger</t>
  </si>
  <si>
    <t>Ciad</t>
  </si>
  <si>
    <t>Capo Verde</t>
  </si>
  <si>
    <t>Senegal</t>
  </si>
  <si>
    <t>Gambia</t>
  </si>
  <si>
    <t>Guinea-Bissau</t>
  </si>
  <si>
    <t>Guinea</t>
  </si>
  <si>
    <t>Sierra Leone</t>
  </si>
  <si>
    <t>Liberia</t>
  </si>
  <si>
    <t>Costa dAvorio</t>
  </si>
  <si>
    <t>Ghana</t>
  </si>
  <si>
    <t>Togo</t>
  </si>
  <si>
    <t>Benin</t>
  </si>
  <si>
    <t>Nigeria</t>
  </si>
  <si>
    <t>Camerun</t>
  </si>
  <si>
    <t>Repubblica centrafricana</t>
  </si>
  <si>
    <t>Guinea equatoriale</t>
  </si>
  <si>
    <t>Gabon</t>
  </si>
  <si>
    <t>Congo</t>
  </si>
  <si>
    <t>Repubblica democratica del Congo</t>
  </si>
  <si>
    <t>Ruanda</t>
  </si>
  <si>
    <t>Burundi</t>
  </si>
  <si>
    <t>Angola</t>
  </si>
  <si>
    <t>Etiopia</t>
  </si>
  <si>
    <t>Eritrea</t>
  </si>
  <si>
    <t>Gibuti</t>
  </si>
  <si>
    <t>Somalia</t>
  </si>
  <si>
    <t>Kenya</t>
  </si>
  <si>
    <t>Uganda</t>
  </si>
  <si>
    <t>Repubblica unita di Tanzania</t>
  </si>
  <si>
    <t>Seychelles</t>
  </si>
  <si>
    <t>Mozambico</t>
  </si>
  <si>
    <t>Madagascar</t>
  </si>
  <si>
    <t>Maurizio</t>
  </si>
  <si>
    <t>Comore</t>
  </si>
  <si>
    <t>Zambia</t>
  </si>
  <si>
    <t>Zimbabwe</t>
  </si>
  <si>
    <t>Malawi</t>
  </si>
  <si>
    <t>Namibia</t>
  </si>
  <si>
    <t>Botswana</t>
  </si>
  <si>
    <t>Swaziland</t>
  </si>
  <si>
    <t>Lesotho</t>
  </si>
  <si>
    <t>Groenlandia</t>
  </si>
  <si>
    <t>Bermuda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</si>
  <si>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</si>
  <si>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</si>
  <si>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</si>
  <si>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</si>
  <si>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</si>
  <si>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</si>
  <si>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</si>
  <si>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</si>
  <si>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Cuba</t>
  </si>
  <si>
    <t>Saint Kitts e Nevis</t>
  </si>
  <si>
    <t>Haiti</t>
  </si>
  <si>
    <t>Bahamas</t>
  </si>
  <si>
    <t>Isole Turks e Caicos</t>
  </si>
  <si>
    <t>Repubblica dominicana</t>
  </si>
  <si>
    <t>Isole Vergini Americane</t>
  </si>
  <si>
    <t>Antigua e Barbuda</t>
  </si>
  <si>
    <t>Dominica</t>
  </si>
  <si>
    <t>Isole Cayman</t>
  </si>
  <si>
    <t>Giamaica</t>
  </si>
  <si>
    <t>Santa Lucia</t>
  </si>
  <si>
    <t>Saint Barthélemy</t>
  </si>
  <si>
    <t>Saint Vincent e Grenadine</t>
  </si>
  <si>
    <t>Isole Vergini britanniche</t>
  </si>
  <si>
    <t>Barbados</t>
  </si>
  <si>
    <t>Montserrat</t>
  </si>
  <si>
    <t>Trinidad e Tobago</t>
  </si>
  <si>
    <t>Grenada</t>
  </si>
  <si>
    <t>Aruba</t>
  </si>
  <si>
    <t>Curaçao</t>
  </si>
  <si>
    <t>Bonaire, Sint Eustatius e Saba</t>
  </si>
  <si>
    <t>Sint Maarten</t>
  </si>
  <si>
    <t>Colombia</t>
  </si>
  <si>
    <t>Venezuela</t>
  </si>
  <si>
    <t>Guyana</t>
  </si>
  <si>
    <t>Suriname</t>
  </si>
  <si>
    <t>Ecuador</t>
  </si>
  <si>
    <t>Peru</t>
  </si>
  <si>
    <t>Cile</t>
  </si>
  <si>
    <t>Bolivia</t>
  </si>
  <si>
    <t>Paraguay</t>
  </si>
  <si>
    <t>Uruguay</t>
  </si>
  <si>
    <t>Argentina</t>
  </si>
  <si>
    <t>Libano</t>
  </si>
  <si>
    <t>Siria</t>
  </si>
  <si>
    <t>Iraq</t>
  </si>
  <si>
    <t>Repubblica islamica dellIran</t>
  </si>
  <si>
    <t>Israele</t>
  </si>
  <si>
    <t>Territorio palestinese occupato</t>
  </si>
  <si>
    <t>Timor-Leste</t>
  </si>
  <si>
    <t>Giordania</t>
  </si>
  <si>
    <t>Arabia Saudita</t>
  </si>
  <si>
    <t>Kuwait</t>
  </si>
  <si>
    <t>Bahrein</t>
  </si>
  <si>
    <t>Qatar</t>
  </si>
  <si>
    <t>Oman</t>
  </si>
  <si>
    <t>Yemen</t>
  </si>
  <si>
    <t>Afghanistan</t>
  </si>
  <si>
    <t>Pakistan</t>
  </si>
  <si>
    <t>Maldive</t>
  </si>
  <si>
    <t>Sri Lanka</t>
  </si>
  <si>
    <t>Nepal</t>
  </si>
  <si>
    <t>Bhutan</t>
  </si>
  <si>
    <t>Birmania</t>
  </si>
  <si>
    <t>Thailandia</t>
  </si>
  <si>
    <t>Laos</t>
  </si>
  <si>
    <t>Vietnam</t>
  </si>
  <si>
    <t>Cambogia</t>
  </si>
  <si>
    <t>Indonesia</t>
  </si>
  <si>
    <t>Malaysia</t>
  </si>
  <si>
    <t>Brunei</t>
  </si>
  <si>
    <t>Singapore</t>
  </si>
  <si>
    <t>Filippine</t>
  </si>
  <si>
    <t>Mongolia</t>
  </si>
  <si>
    <t>Corea del Nord</t>
  </si>
  <si>
    <t>Corea del Sud</t>
  </si>
  <si>
    <t>Taiwan</t>
  </si>
  <si>
    <t>Macao</t>
  </si>
  <si>
    <t>Papua Nuova Guinea</t>
  </si>
  <si>
    <t>Nauru</t>
  </si>
  <si>
    <t>Nuova Zelanda</t>
  </si>
  <si>
    <t>Nuova Caledonia</t>
  </si>
  <si>
    <t>Wallis e Futuna</t>
  </si>
  <si>
    <t>Isole Pitcairn</t>
  </si>
  <si>
    <t>Figi</t>
  </si>
  <si>
    <t>Vanuatu</t>
  </si>
  <si>
    <t>Samoa</t>
  </si>
  <si>
    <t>Isole Marianne settentrionali</t>
  </si>
  <si>
    <t>Polinesia Francese</t>
  </si>
  <si>
    <t>Stati Federati di Micronesia</t>
  </si>
  <si>
    <t>Isole Marshall</t>
  </si>
  <si>
    <t>Palau</t>
  </si>
  <si>
    <t>Samoa americane</t>
  </si>
  <si>
    <t>Guam</t>
  </si>
  <si>
    <t>Isole Heard e McDonald</t>
  </si>
  <si>
    <t>Isole Cook</t>
  </si>
  <si>
    <t>Terre australi e antartiche francesi</t>
  </si>
  <si>
    <t>Provviste e dotazioni di bordo nel quadro degli scambi intra Ue</t>
  </si>
  <si>
    <t>Provviste e dotazioni di bordo nel quadro degli scambi con i paesi terzi</t>
  </si>
  <si>
    <t>Paesi e territori non specificati nel quadro degli scambi intra UE</t>
  </si>
  <si>
    <t>Paesi e territori non specificati nel quadro degli scambi con i paesi terzi</t>
  </si>
  <si>
    <t>Paesi e territori non specificati per ragioni commerciali o militari</t>
  </si>
  <si>
    <t>primi 3 mesi 2018</t>
  </si>
  <si>
    <t>primi 6 mesi 2018</t>
  </si>
  <si>
    <t>primi 9 mesi 2018</t>
  </si>
  <si>
    <t>dato anuale 2018</t>
  </si>
  <si>
    <t>Totale EU28</t>
  </si>
  <si>
    <t>America centro-meridionale</t>
  </si>
  <si>
    <t>Area Euro 19</t>
  </si>
  <si>
    <t>Unione Europea no Euro</t>
  </si>
  <si>
    <t>Kiribati</t>
  </si>
  <si>
    <t>Georgia del Sud e isole Sandwich australi</t>
  </si>
  <si>
    <t>SantElena, Ascensione e Tristan da Cunha</t>
  </si>
  <si>
    <t>Saint Pierre e Miquelon</t>
  </si>
  <si>
    <t>Isole Salomone</t>
  </si>
  <si>
    <t>São Tomé e Principe</t>
  </si>
  <si>
    <t>Tonga</t>
  </si>
  <si>
    <t>Tokelau</t>
  </si>
  <si>
    <t xml:space="preserve"> </t>
  </si>
  <si>
    <t>Totale EXTRA UE28</t>
  </si>
  <si>
    <t>030</t>
  </si>
  <si>
    <t>Cod. 
Ateco</t>
  </si>
  <si>
    <t>.</t>
  </si>
  <si>
    <t>ROVIGO</t>
  </si>
  <si>
    <t>Cod.
Ateco</t>
  </si>
  <si>
    <t>Cod 
Ateco</t>
  </si>
  <si>
    <t>011</t>
  </si>
  <si>
    <t>Prodotti di colture agricole non permanenti</t>
  </si>
  <si>
    <t>012</t>
  </si>
  <si>
    <t>Prodotti di colture permanenti</t>
  </si>
  <si>
    <t>013</t>
  </si>
  <si>
    <t>Piante vive</t>
  </si>
  <si>
    <t>014</t>
  </si>
  <si>
    <t>Animali vivi e prodotti di origine animale</t>
  </si>
  <si>
    <t>021</t>
  </si>
  <si>
    <t>Piante forestali e altri prodotti della silvicoltura</t>
  </si>
  <si>
    <t>022</t>
  </si>
  <si>
    <t>Legno grezzo</t>
  </si>
  <si>
    <t>023</t>
  </si>
  <si>
    <t>Prodotti vegetali di bosco non legnosi</t>
  </si>
  <si>
    <t>Pesci e altri prodotti della pesca; prodotti dell'acquacoltura</t>
  </si>
  <si>
    <t>062</t>
  </si>
  <si>
    <t>Gas naturale</t>
  </si>
  <si>
    <t>072</t>
  </si>
  <si>
    <t>Minerali metalliferi non ferrosi</t>
  </si>
  <si>
    <t>081</t>
  </si>
  <si>
    <t>Pietra, sabbia e argilla</t>
  </si>
  <si>
    <t>089</t>
  </si>
  <si>
    <t>Minerali di cave e miniere n.c.a.</t>
  </si>
  <si>
    <t>101</t>
  </si>
  <si>
    <t>Carne lavorata e conservata e prodotti a base di carne</t>
  </si>
  <si>
    <t>102</t>
  </si>
  <si>
    <t>Pesce, crostacei e molluschi lavorati e conservati</t>
  </si>
  <si>
    <t>103</t>
  </si>
  <si>
    <t>Frutta e ortaggi lavorati e conservati</t>
  </si>
  <si>
    <t>104</t>
  </si>
  <si>
    <t>Oli e grassi vegetali e animali</t>
  </si>
  <si>
    <t>105</t>
  </si>
  <si>
    <t>Prodotti delle industrie lattiero-casearie</t>
  </si>
  <si>
    <t>106</t>
  </si>
  <si>
    <t>Prodotti della lavorazione di granaglie, amidi e prodotti amidacei</t>
  </si>
  <si>
    <t>107</t>
  </si>
  <si>
    <t>Prodotti da forno e farinacei</t>
  </si>
  <si>
    <t>108</t>
  </si>
  <si>
    <t>Altri prodotti alimentari</t>
  </si>
  <si>
    <t>109</t>
  </si>
  <si>
    <t>Prodotti per l'alimentazione degli animali</t>
  </si>
  <si>
    <t>110</t>
  </si>
  <si>
    <t>120</t>
  </si>
  <si>
    <t>Tabacco</t>
  </si>
  <si>
    <t>131</t>
  </si>
  <si>
    <t>Filati di fibre tessili</t>
  </si>
  <si>
    <t>132</t>
  </si>
  <si>
    <t>Tessuti</t>
  </si>
  <si>
    <t>139</t>
  </si>
  <si>
    <t>Altri prodotti tessili</t>
  </si>
  <si>
    <t>141</t>
  </si>
  <si>
    <t>Articoli di abbigliamento, escluso l'abbigliamento in pelliccia</t>
  </si>
  <si>
    <t>142</t>
  </si>
  <si>
    <t>Articoli di abbigliamento in pelliccia</t>
  </si>
  <si>
    <t>143</t>
  </si>
  <si>
    <t>Articoli di maglieria</t>
  </si>
  <si>
    <t>151</t>
  </si>
  <si>
    <t>Cuoio conciato e lavorato; articoli da viaggio, borse, pelletteria e selleria; pellicce preparate e tinte</t>
  </si>
  <si>
    <t>152</t>
  </si>
  <si>
    <t>161</t>
  </si>
  <si>
    <t>Legno tagliato e piallato</t>
  </si>
  <si>
    <t>162</t>
  </si>
  <si>
    <t>Prodotti in legno, sughero, paglia e materiali da intreccio</t>
  </si>
  <si>
    <t>171</t>
  </si>
  <si>
    <t>Pasta-carta, carta e cartone</t>
  </si>
  <si>
    <t>172</t>
  </si>
  <si>
    <t>Articoli di carta e di cartone</t>
  </si>
  <si>
    <t>181</t>
  </si>
  <si>
    <t>Prodotti della stampa</t>
  </si>
  <si>
    <t>191</t>
  </si>
  <si>
    <t>Prodotti di cokeria</t>
  </si>
  <si>
    <t>192</t>
  </si>
  <si>
    <t>Prodotti derivanti dalla raffinazione del petrolio</t>
  </si>
  <si>
    <t>201</t>
  </si>
  <si>
    <t>Prodotti chimici di base, fertilizzanti e composti azotati, materie plastiche e gomma sintetica in forme primarie</t>
  </si>
  <si>
    <t>202</t>
  </si>
  <si>
    <t>Agrofarmaci e altri prodotti chimici per l'agricoltura</t>
  </si>
  <si>
    <t>203</t>
  </si>
  <si>
    <t>Pitture, vernici e smalti, inchiostri da stampa e adesivi sintetici (mastici)</t>
  </si>
  <si>
    <t>204</t>
  </si>
  <si>
    <t>Saponi e detergenti, prodotti per la pulizia e la lucidatura, profumi e cosmetici</t>
  </si>
  <si>
    <t>205</t>
  </si>
  <si>
    <t>Altri prodotti chimici</t>
  </si>
  <si>
    <t>206</t>
  </si>
  <si>
    <t>Fibre sintetiche e artificiali</t>
  </si>
  <si>
    <t>211</t>
  </si>
  <si>
    <t>Prodotti farmaceutici di base</t>
  </si>
  <si>
    <t>212</t>
  </si>
  <si>
    <t>Medicinali e preparati farmaceutici</t>
  </si>
  <si>
    <t>221</t>
  </si>
  <si>
    <t>Articoli in gomma</t>
  </si>
  <si>
    <t>222</t>
  </si>
  <si>
    <t>Articoli in materie plastiche</t>
  </si>
  <si>
    <t>231</t>
  </si>
  <si>
    <t>232</t>
  </si>
  <si>
    <t>Prodotti refrattari</t>
  </si>
  <si>
    <t>233</t>
  </si>
  <si>
    <t>Materiali da costruzione in terracotta</t>
  </si>
  <si>
    <t>234</t>
  </si>
  <si>
    <t>Altri prodotti in porcellana e in ceramica</t>
  </si>
  <si>
    <t>235</t>
  </si>
  <si>
    <t>Cemento, calce e gesso</t>
  </si>
  <si>
    <t>236</t>
  </si>
  <si>
    <t>Prodotti in calcestruzzo, cemento e gesso</t>
  </si>
  <si>
    <t>237</t>
  </si>
  <si>
    <t>239</t>
  </si>
  <si>
    <t>Prodotti abrasivi e di minerali non metalliferi n.c.a.</t>
  </si>
  <si>
    <t>241</t>
  </si>
  <si>
    <t>Prodotti della siderurgia</t>
  </si>
  <si>
    <t>242</t>
  </si>
  <si>
    <t>Tubi, condotti, profilati cavi e relativi accessori in acciaio (esclusi quelli in acciaio colato)</t>
  </si>
  <si>
    <t>243</t>
  </si>
  <si>
    <t>Altri prodotti della prima trasformazione dell'acciaio</t>
  </si>
  <si>
    <t>244</t>
  </si>
  <si>
    <t>Metalli di base preziosi e altri metalli non ferrosi; combustibili nucleari</t>
  </si>
  <si>
    <t>245</t>
  </si>
  <si>
    <t>Prodotti della fusione della ghisa e dell'acciaio</t>
  </si>
  <si>
    <t>251</t>
  </si>
  <si>
    <t>Elementi da costruzione in metallo</t>
  </si>
  <si>
    <t>252</t>
  </si>
  <si>
    <t>Cisterne, serbatoi, radiatori e contenitori in metallo</t>
  </si>
  <si>
    <t>253</t>
  </si>
  <si>
    <t>Generatori di vapore, esclusi i contenitori in metallo per caldaie per il riscaldamento centrale ad acqua calda</t>
  </si>
  <si>
    <t>254</t>
  </si>
  <si>
    <t>Armi e munizioni</t>
  </si>
  <si>
    <t>257</t>
  </si>
  <si>
    <t>Articoli di coltelleria, utensili e oggetti di ferramenta</t>
  </si>
  <si>
    <t>259</t>
  </si>
  <si>
    <t>Altri prodotti in metallo</t>
  </si>
  <si>
    <t>261</t>
  </si>
  <si>
    <t>Componenti elettronici e schede elettroniche</t>
  </si>
  <si>
    <t>262</t>
  </si>
  <si>
    <t>Computer e unità periferiche</t>
  </si>
  <si>
    <t>263</t>
  </si>
  <si>
    <t>Apparecchiature per le telecomunicazioni</t>
  </si>
  <si>
    <t>264</t>
  </si>
  <si>
    <t>Prodotti di elettronica di consumo audio e video</t>
  </si>
  <si>
    <t>265</t>
  </si>
  <si>
    <t>Strumenti e apparecchi di misurazione, prova e navigazione; orologi</t>
  </si>
  <si>
    <t>266</t>
  </si>
  <si>
    <t>Strumenti per irradiazione, apparecchiature elettromedicali ed elettroterapeutiche</t>
  </si>
  <si>
    <t>267</t>
  </si>
  <si>
    <t>Strumenti ottici e attrezzature fotografiche</t>
  </si>
  <si>
    <t>268</t>
  </si>
  <si>
    <t>Supporti magnetici e ottici</t>
  </si>
  <si>
    <t>271</t>
  </si>
  <si>
    <t>Motori, generatori e trasformatori elettrici; apparecchiature per la distribuzione e il controllo dell'elettricità</t>
  </si>
  <si>
    <t>272</t>
  </si>
  <si>
    <t>Batterie di pile e accumulatori elettrici</t>
  </si>
  <si>
    <t>273</t>
  </si>
  <si>
    <t>Apparecchiature di cablaggio</t>
  </si>
  <si>
    <t>274</t>
  </si>
  <si>
    <t>Apparecchiature per illuminazione</t>
  </si>
  <si>
    <t>275</t>
  </si>
  <si>
    <t>Apparecchi per uso domestico</t>
  </si>
  <si>
    <t>279</t>
  </si>
  <si>
    <t>281</t>
  </si>
  <si>
    <t>Macchine di impiego generale</t>
  </si>
  <si>
    <t>282</t>
  </si>
  <si>
    <t>Altre macchine di impiego generale</t>
  </si>
  <si>
    <t>283</t>
  </si>
  <si>
    <t>Macchine per l'agricoltura e la silvicoltura</t>
  </si>
  <si>
    <t>284</t>
  </si>
  <si>
    <t>Macchine per la formatura dei metalli e altre macchine utensili</t>
  </si>
  <si>
    <t>289</t>
  </si>
  <si>
    <t>Altre macchine per impieghi speciali</t>
  </si>
  <si>
    <t>291</t>
  </si>
  <si>
    <t>Autoveicoli</t>
  </si>
  <si>
    <t>292</t>
  </si>
  <si>
    <t>Carrozzerie per autoveicoli; rimorchi e semirimorchi</t>
  </si>
  <si>
    <t>293</t>
  </si>
  <si>
    <t>Parti e accessori per autoveicoli e loro motori</t>
  </si>
  <si>
    <t>301</t>
  </si>
  <si>
    <t>Navi e imbarcazioni</t>
  </si>
  <si>
    <t>302</t>
  </si>
  <si>
    <t>Locomotive e materiale rotabile ferro-tranviario</t>
  </si>
  <si>
    <t>303</t>
  </si>
  <si>
    <t>Aeromobili, veicoli spaziali e relativi dispositivi</t>
  </si>
  <si>
    <t>304</t>
  </si>
  <si>
    <t>Veicoli militari da combattimento</t>
  </si>
  <si>
    <t>309</t>
  </si>
  <si>
    <t>Mezzi di trasporto n.c.a.</t>
  </si>
  <si>
    <t>310</t>
  </si>
  <si>
    <t>321</t>
  </si>
  <si>
    <t>Gioielleria, bigiotteria e articoli connessi; pietre preziose lavorate</t>
  </si>
  <si>
    <t>322</t>
  </si>
  <si>
    <t>Strumenti musicali</t>
  </si>
  <si>
    <t>323</t>
  </si>
  <si>
    <t>Articoli sportivi</t>
  </si>
  <si>
    <t>324</t>
  </si>
  <si>
    <t>Giochi e giocattoli</t>
  </si>
  <si>
    <t>325</t>
  </si>
  <si>
    <t>Strumenti e forniture mediche e dentistiche</t>
  </si>
  <si>
    <t>329</t>
  </si>
  <si>
    <t>Altri prodotti delle industrie manifatturiere n.c.a.</t>
  </si>
  <si>
    <t>352</t>
  </si>
  <si>
    <t>Gas manufatti e combustibili gassosi</t>
  </si>
  <si>
    <t>381</t>
  </si>
  <si>
    <t>Rifiuti</t>
  </si>
  <si>
    <t>581</t>
  </si>
  <si>
    <t>Libri, periodici e prodotti di altre attività editoriali</t>
  </si>
  <si>
    <t>582</t>
  </si>
  <si>
    <t>Giochi per computer e altri software a pacchetto</t>
  </si>
  <si>
    <t>591</t>
  </si>
  <si>
    <t>Prodotti delle attività cinematografiche, video e televisive</t>
  </si>
  <si>
    <t>592</t>
  </si>
  <si>
    <t>Prodotti dell'editoria musicale e supporti per la registrazione sonora</t>
  </si>
  <si>
    <t>742</t>
  </si>
  <si>
    <t>Prodotti delle attività fotografiche</t>
  </si>
  <si>
    <t>900</t>
  </si>
  <si>
    <t>Prodotti delle attività creative, artistiche e d'intrattenimento</t>
  </si>
  <si>
    <t>910</t>
  </si>
  <si>
    <t>Prodotti delle attività di biblioteche, archivi, musei e di altre attività culturali</t>
  </si>
  <si>
    <t>899</t>
  </si>
  <si>
    <t>Merci dichiarate come provviste di bordo, merci nazionali di ritorno e respinte, merci varie</t>
  </si>
  <si>
    <t>Province e 
regioni</t>
  </si>
  <si>
    <t>Province e
 regioni</t>
  </si>
  <si>
    <t>dato annuale 2017</t>
  </si>
  <si>
    <t>dato annuale 2018</t>
  </si>
  <si>
    <t>primi 3 mesi 2019</t>
  </si>
  <si>
    <t>primi 6 mesi 2019</t>
  </si>
  <si>
    <t>verifica totale</t>
  </si>
  <si>
    <t>Mezzi di trasporto</t>
  </si>
  <si>
    <t>II trim.</t>
  </si>
  <si>
    <t>Importazioni</t>
  </si>
  <si>
    <t>3 trim 2019</t>
  </si>
  <si>
    <t>primi 9 mesi 2019</t>
  </si>
  <si>
    <t>var tend primi 9 mesi</t>
  </si>
  <si>
    <t>Importazioni, esportazioni e saldi per provincia. Anni 2015-2019. Valori in milioni di euro e variazioni percentuali</t>
  </si>
  <si>
    <t>Importazioni per provincia e voce merceologica*. Anni 2015-2019. Valori in milioni di euro e variazioni percentuali rispetto all'anno precedente</t>
  </si>
  <si>
    <t>Esportazioni per provincia e voce merceologica*. Anni 2015-2019. Valori in milioni di euro e variazioni percentuali rispetto all'anno precedente</t>
  </si>
  <si>
    <t>Importazioni per provincia e area geografica di provenienza delle merci. Anni 2015-2019. Valori in milioni di euro e variazioni percentuali</t>
  </si>
  <si>
    <t>Esportazioni per provincia e area geografica di destinazione delle merci. Anni 2015-2019. Valori in milioni di euro e variazioni percentuali</t>
  </si>
  <si>
    <t>Paesi per valore delle importazioni ed esportazioni per provincia. Anni 2015-2019. Valori in milioni di euro e variazioni percentuali</t>
  </si>
  <si>
    <t>Prodotti per valore delle importazioni ed esportazioni per provincia. Anni 2015-2019. Valori in milioni di euro e variazioni percentuali</t>
  </si>
  <si>
    <t>Consistenza degli operatori con l'estero per provincia e classe di valore esportato. Anni 2015-2019 e variazioni rispetto all'anno precedente</t>
  </si>
  <si>
    <t>Esportazioni per provincia e classe di valore esportato. Anni 2015-2019 e variazioni rispetto all'anno precedente</t>
  </si>
  <si>
    <t>var.% 19/15</t>
  </si>
  <si>
    <t>var.% 19/16</t>
  </si>
  <si>
    <t>var.% 19/17</t>
  </si>
  <si>
    <t>var.% 19/18</t>
  </si>
  <si>
    <t>Antracite</t>
  </si>
  <si>
    <t>Lignite</t>
  </si>
  <si>
    <t>Petrolio greggio</t>
  </si>
  <si>
    <t>Minerali metalliferi ferrosi</t>
  </si>
  <si>
    <t>Energia elettrica</t>
  </si>
  <si>
    <t>Acque e fanghi di depurazione</t>
  </si>
  <si>
    <t>Prodotti del trattamento e dello smaltimento dei rifiuti</t>
  </si>
  <si>
    <t>Prodotti del recupero dei materiali esclusi prodotti nuovi derivanti da materie prime secondarie</t>
  </si>
  <si>
    <t>Prodotti di altre attività di servizi per la persona</t>
  </si>
  <si>
    <t>4 trim 2019</t>
  </si>
  <si>
    <t>dato annuale 2019</t>
  </si>
  <si>
    <t>var tend annuale</t>
  </si>
  <si>
    <t>Importazioni cumulate per provincia. Anni 2017-2020. Valori in milioni di euro e variazioni tendenziali percentuali.</t>
  </si>
  <si>
    <t>Esportazioni cumulate per provincia. Anni 2017-2020. Valori in milioni di euro e variazioni tendenziali percentuali.</t>
  </si>
  <si>
    <t>Importazioni cumulate per provincia e voce merceologica*. Anni 2017-2020. Valori in milioni di euro e variazioni percentuali rispetto all'anno precedente</t>
  </si>
  <si>
    <t>Esportazioni cumulate per provincia e voce merceologica*. Anni 2017-2020. Valori in milioni di euro e variazioni percentuali rispetto all'anno precedente</t>
  </si>
  <si>
    <t>Importazioni cumulate per provincia e area geografica di provenienza delle merci. Anni 2017-2020. Valori in milioni di euro e variazioni percentuali</t>
  </si>
  <si>
    <t>Esportazioni cumulate per provincia e area geografica di destinazione delle merci. Anni 2017-2020. Valori in milioni di euro e variazioni percentuali rispetto all'anno precedente</t>
  </si>
  <si>
    <t>Paesi per valore delle importazioni e delle esportazioni per provincia. Anni 2017-2020. Valori in milioni di euro e variazioni percentuali rispetto all'anno precedente</t>
  </si>
  <si>
    <t>Merci per valore delle importazioni ed esportazioni per provincia. Anni 2017-2020. Valori in milioni di euro e variazioni percentuali rispetto all'anno precedente</t>
  </si>
  <si>
    <t>primi 3 mesi 2020</t>
  </si>
  <si>
    <t>Pesci e altri prodotti della pesca prodotti acquacoltura</t>
  </si>
  <si>
    <t>Minerali di cave e miniere</t>
  </si>
  <si>
    <t>Altri prodotti delle industrie manifatturiere</t>
  </si>
  <si>
    <t>051</t>
  </si>
  <si>
    <t>052</t>
  </si>
  <si>
    <t>061</t>
  </si>
  <si>
    <t>071</t>
  </si>
  <si>
    <t>Nota metodologica Istat</t>
  </si>
  <si>
    <r>
      <t xml:space="preserve">(*) </t>
    </r>
    <r>
      <rPr>
        <b/>
        <sz val="10"/>
        <rFont val="Verdana"/>
        <family val="2"/>
      </rPr>
      <t>Operatore economico del commercio con l'estero</t>
    </r>
    <r>
      <rPr>
        <sz val="10"/>
        <rFont val="Verdana"/>
        <family val="2"/>
      </rPr>
      <t>: Il soggetto economico identificato sulla base della partita IVA che risulta aver effettuato almeno una transazione commerciale con l'estero nel periodo considerato.</t>
    </r>
    <r>
      <rPr>
        <sz val="11"/>
        <rFont val="Calibri"/>
        <family val="2"/>
      </rPr>
      <t> </t>
    </r>
  </si>
  <si>
    <t>ROVIGO - PAESI EUROPEI</t>
  </si>
  <si>
    <t>ROVIGO - PAESI EXTRA EUROPEI</t>
  </si>
</sst>
</file>

<file path=xl/styles.xml><?xml version="1.0" encoding="utf-8"?>
<styleSheet xmlns="http://schemas.openxmlformats.org/spreadsheetml/2006/main">
  <numFmts count="19">
    <numFmt numFmtId="169" formatCode="_-* #,##0_-;\-* #,##0_-;_-* &quot;-&quot;_-;_-@_-"/>
    <numFmt numFmtId="170" formatCode="_-&quot;€&quot;\ * #,##0.00_-;\-&quot;€&quot;\ * #,##0.00_-;_-&quot;€&quot;\ * &quot;-&quot;??_-;_-@_-"/>
    <numFmt numFmtId="171" formatCode="_-* #,##0.00_-;\-* #,##0.00_-;_-* &quot;-&quot;??_-;_-@_-"/>
    <numFmt numFmtId="172" formatCode="#,##0.0"/>
    <numFmt numFmtId="173" formatCode="0.0"/>
    <numFmt numFmtId="174" formatCode="_-&quot;€ &quot;* #,##0.00_-;&quot;-€ &quot;* #,##0.00_-;_-&quot;€ &quot;* \-??_-;_-@_-"/>
    <numFmt numFmtId="175" formatCode="_(* #,##0_);_(* \(#,##0\);_(* &quot;-&quot;_);_(@_)"/>
    <numFmt numFmtId="176" formatCode="_-* #,##0.00_-;\-* #,##0.00_-;_-* \-??_-;_-@_-"/>
    <numFmt numFmtId="177" formatCode="#,##0;\-\ #,##0;_-\ &quot;- &quot;"/>
    <numFmt numFmtId="178" formatCode="#,##0;&quot;- &quot;#,##0;_-&quot; - &quot;"/>
    <numFmt numFmtId="179" formatCode="#,##0.0_-"/>
    <numFmt numFmtId="180" formatCode="#,##0.00_-"/>
    <numFmt numFmtId="181" formatCode="#,##0_-"/>
    <numFmt numFmtId="182" formatCode="* #,##0;\-\ #,##0;_*\ &quot;-&quot;;"/>
    <numFmt numFmtId="183" formatCode="_-&quot;L.&quot;\ * #,##0_-;\-&quot;L.&quot;\ * #,##0_-;_-&quot;L.&quot;\ * &quot;-&quot;_-;_-@_-"/>
    <numFmt numFmtId="190" formatCode="_-* #,##0_-;\-* #,##0_-;_-* &quot;-&quot;??_-;_-@_-"/>
    <numFmt numFmtId="199" formatCode="#,##0.0_ ;[Red]\-#,##0.0\ "/>
    <numFmt numFmtId="200" formatCode="0.0_ ;[Red]\-0.0\ "/>
    <numFmt numFmtId="201" formatCode="#,##0_ ;[Red]\-#,##0\ 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0"/>
      <name val="Arial Narrow"/>
      <family val="2"/>
    </font>
    <font>
      <sz val="8"/>
      <name val="Courier"/>
      <family val="3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sz val="10"/>
      <color indexed="8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i/>
      <sz val="10"/>
      <color indexed="8"/>
      <name val="Trebuchet MS"/>
      <family val="2"/>
    </font>
    <font>
      <sz val="8"/>
      <name val="Calibri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7">
    <xf numFmtId="0" fontId="0" fillId="0" borderId="0"/>
    <xf numFmtId="0" fontId="28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74" fontId="3" fillId="0" borderId="0" applyFill="0" applyBorder="0" applyAlignment="0" applyProtection="0"/>
    <xf numFmtId="171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27" fillId="0" borderId="0"/>
    <xf numFmtId="0" fontId="3" fillId="0" borderId="0" applyNumberFormat="0" applyFill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6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9" fontId="3" fillId="0" borderId="0" applyFont="0" applyFill="0" applyBorder="0" applyAlignment="0" applyProtection="0"/>
    <xf numFmtId="9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179" fontId="8" fillId="0" borderId="1">
      <alignment horizontal="right" vertical="center"/>
    </xf>
    <xf numFmtId="179" fontId="8" fillId="0" borderId="1">
      <alignment horizontal="right" vertical="center"/>
    </xf>
    <xf numFmtId="179" fontId="8" fillId="0" borderId="1">
      <alignment horizontal="right" vertical="center"/>
    </xf>
    <xf numFmtId="179" fontId="8" fillId="0" borderId="2">
      <alignment horizontal="right" vertical="center"/>
    </xf>
    <xf numFmtId="180" fontId="8" fillId="0" borderId="1">
      <alignment horizontal="right" vertical="center"/>
    </xf>
    <xf numFmtId="180" fontId="8" fillId="0" borderId="1">
      <alignment horizontal="right" vertical="center"/>
    </xf>
    <xf numFmtId="180" fontId="8" fillId="0" borderId="1">
      <alignment horizontal="right" vertical="center"/>
    </xf>
    <xf numFmtId="180" fontId="8" fillId="0" borderId="2">
      <alignment horizontal="right" vertical="center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2">
      <alignment vertical="center" wrapText="1"/>
    </xf>
    <xf numFmtId="181" fontId="8" fillId="0" borderId="1">
      <alignment horizontal="right" vertical="center"/>
    </xf>
    <xf numFmtId="181" fontId="8" fillId="0" borderId="1">
      <alignment horizontal="right" vertical="center"/>
    </xf>
    <xf numFmtId="181" fontId="8" fillId="0" borderId="1">
      <alignment horizontal="right" vertical="center"/>
    </xf>
    <xf numFmtId="181" fontId="8" fillId="0" borderId="2">
      <alignment horizontal="right" vertical="center"/>
    </xf>
    <xf numFmtId="49" fontId="9" fillId="2" borderId="3">
      <alignment horizontal="centerContinuous" vertical="center" wrapText="1"/>
    </xf>
    <xf numFmtId="0" fontId="8" fillId="3" borderId="3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4" borderId="4">
      <alignment horizontal="center" vertical="center" wrapText="1"/>
    </xf>
    <xf numFmtId="0" fontId="8" fillId="3" borderId="3">
      <alignment horizontal="center" vertical="center" wrapText="1"/>
    </xf>
    <xf numFmtId="0" fontId="8" fillId="3" borderId="3">
      <alignment horizontal="center" vertical="center" wrapText="1"/>
    </xf>
    <xf numFmtId="0" fontId="8" fillId="4" borderId="5">
      <alignment horizontal="center" vertical="center" wrapText="1"/>
    </xf>
    <xf numFmtId="49" fontId="9" fillId="2" borderId="3">
      <alignment horizontal="centerContinuous" vertical="center" wrapText="1"/>
    </xf>
    <xf numFmtId="49" fontId="9" fillId="2" borderId="3">
      <alignment horizontal="centerContinuous" vertical="center" wrapText="1"/>
    </xf>
    <xf numFmtId="49" fontId="9" fillId="5" borderId="5">
      <alignment horizontal="center" vertical="center" wrapText="1"/>
    </xf>
    <xf numFmtId="49" fontId="11" fillId="0" borderId="0">
      <alignment horizontal="left" vertical="center"/>
    </xf>
    <xf numFmtId="49" fontId="12" fillId="0" borderId="0">
      <alignment horizontal="left" vertical="center"/>
    </xf>
    <xf numFmtId="182" fontId="13" fillId="0" borderId="0"/>
    <xf numFmtId="183" fontId="3" fillId="0" borderId="0" applyFont="0" applyFill="0" applyBorder="0" applyAlignment="0" applyProtection="0"/>
  </cellStyleXfs>
  <cellXfs count="317">
    <xf numFmtId="0" fontId="0" fillId="0" borderId="0" xfId="0"/>
    <xf numFmtId="0" fontId="15" fillId="0" borderId="0" xfId="0" applyNumberFormat="1" applyFont="1" applyFill="1" applyAlignment="1">
      <alignment vertical="center"/>
    </xf>
    <xf numFmtId="1" fontId="15" fillId="6" borderId="3" xfId="41" applyNumberFormat="1" applyFont="1" applyFill="1" applyBorder="1" applyAlignment="1">
      <alignment horizontal="center" vertical="center"/>
    </xf>
    <xf numFmtId="1" fontId="16" fillId="6" borderId="3" xfId="45" quotePrefix="1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3" fontId="15" fillId="7" borderId="3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6" fillId="7" borderId="3" xfId="46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0" fontId="15" fillId="7" borderId="3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left" vertical="top" wrapText="1"/>
    </xf>
    <xf numFmtId="3" fontId="20" fillId="0" borderId="0" xfId="0" applyNumberFormat="1" applyFont="1" applyFill="1" applyBorder="1" applyAlignment="1">
      <alignment horizontal="right" vertical="top"/>
    </xf>
    <xf numFmtId="0" fontId="19" fillId="0" borderId="0" xfId="0" applyFont="1"/>
    <xf numFmtId="0" fontId="16" fillId="0" borderId="0" xfId="44" applyFont="1" applyFill="1" applyBorder="1" applyAlignment="1">
      <alignment vertical="center"/>
    </xf>
    <xf numFmtId="3" fontId="17" fillId="0" borderId="0" xfId="45" applyNumberFormat="1" applyFont="1" applyAlignment="1">
      <alignment vertical="center"/>
    </xf>
    <xf numFmtId="172" fontId="17" fillId="0" borderId="0" xfId="45" applyNumberFormat="1" applyFont="1" applyAlignment="1">
      <alignment vertical="center"/>
    </xf>
    <xf numFmtId="0" fontId="17" fillId="0" borderId="0" xfId="45" applyFont="1" applyAlignment="1">
      <alignment vertical="center"/>
    </xf>
    <xf numFmtId="3" fontId="19" fillId="0" borderId="0" xfId="0" applyNumberFormat="1" applyFont="1"/>
    <xf numFmtId="172" fontId="19" fillId="0" borderId="0" xfId="0" applyNumberFormat="1" applyFont="1"/>
    <xf numFmtId="0" fontId="19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72" fontId="17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72" fontId="18" fillId="0" borderId="0" xfId="0" applyNumberFormat="1" applyFont="1" applyAlignment="1">
      <alignment horizontal="right" vertical="center"/>
    </xf>
    <xf numFmtId="0" fontId="16" fillId="7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3" fontId="17" fillId="0" borderId="9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vertical="center"/>
    </xf>
    <xf numFmtId="172" fontId="17" fillId="0" borderId="8" xfId="0" applyNumberFormat="1" applyFont="1" applyFill="1" applyBorder="1" applyAlignment="1">
      <alignment horizontal="right" vertical="center"/>
    </xf>
    <xf numFmtId="0" fontId="18" fillId="0" borderId="0" xfId="0" applyFont="1"/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172" fontId="17" fillId="0" borderId="0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vertical="center"/>
    </xf>
    <xf numFmtId="172" fontId="17" fillId="0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72" fontId="18" fillId="0" borderId="0" xfId="0" applyNumberFormat="1" applyFont="1" applyAlignment="1">
      <alignment horizontal="right"/>
    </xf>
    <xf numFmtId="172" fontId="20" fillId="0" borderId="0" xfId="0" applyNumberFormat="1" applyFont="1" applyAlignment="1">
      <alignment horizontal="right"/>
    </xf>
    <xf numFmtId="0" fontId="16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vertical="center"/>
    </xf>
    <xf numFmtId="0" fontId="21" fillId="0" borderId="0" xfId="0" applyFont="1"/>
    <xf numFmtId="1" fontId="15" fillId="6" borderId="3" xfId="4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9" fillId="8" borderId="0" xfId="0" applyFont="1" applyFill="1"/>
    <xf numFmtId="0" fontId="17" fillId="0" borderId="0" xfId="0" applyFont="1" applyFill="1" applyAlignment="1">
      <alignment horizontal="left" vertical="center"/>
    </xf>
    <xf numFmtId="0" fontId="18" fillId="0" borderId="0" xfId="0" applyNumberFormat="1" applyFont="1" applyFill="1" applyAlignment="1">
      <alignment vertical="center"/>
    </xf>
    <xf numFmtId="0" fontId="17" fillId="0" borderId="0" xfId="44" applyFont="1" applyFill="1" applyBorder="1" applyAlignment="1">
      <alignment vertical="center"/>
    </xf>
    <xf numFmtId="0" fontId="28" fillId="0" borderId="0" xfId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1" fontId="16" fillId="6" borderId="3" xfId="45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vertical="center"/>
    </xf>
    <xf numFmtId="0" fontId="16" fillId="7" borderId="7" xfId="46" applyFont="1" applyFill="1" applyBorder="1" applyAlignment="1">
      <alignment horizontal="center" vertical="center" wrapText="1"/>
    </xf>
    <xf numFmtId="1" fontId="21" fillId="6" borderId="3" xfId="4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0" xfId="0" quotePrefix="1" applyNumberFormat="1" applyFont="1" applyFill="1" applyAlignment="1">
      <alignment vertical="center"/>
    </xf>
    <xf numFmtId="0" fontId="17" fillId="0" borderId="7" xfId="0" applyFont="1" applyFill="1" applyBorder="1" applyAlignment="1">
      <alignment vertical="center"/>
    </xf>
    <xf numFmtId="0" fontId="16" fillId="12" borderId="0" xfId="0" applyFont="1" applyFill="1" applyAlignment="1">
      <alignment horizontal="left" vertical="center"/>
    </xf>
    <xf numFmtId="0" fontId="16" fillId="12" borderId="0" xfId="0" applyFont="1" applyFill="1" applyAlignment="1">
      <alignment vertical="center"/>
    </xf>
    <xf numFmtId="0" fontId="16" fillId="7" borderId="11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8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90" fontId="15" fillId="7" borderId="3" xfId="4" applyNumberFormat="1" applyFont="1" applyFill="1" applyBorder="1" applyAlignment="1">
      <alignment vertical="center"/>
    </xf>
    <xf numFmtId="172" fontId="17" fillId="0" borderId="13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172" fontId="16" fillId="0" borderId="6" xfId="53" applyNumberFormat="1" applyFont="1" applyFill="1" applyBorder="1" applyAlignment="1">
      <alignment horizontal="center" vertical="center" wrapText="1"/>
    </xf>
    <xf numFmtId="190" fontId="16" fillId="0" borderId="0" xfId="4" applyNumberFormat="1" applyFont="1" applyFill="1" applyBorder="1" applyAlignment="1">
      <alignment horizontal="right" vertical="center"/>
    </xf>
    <xf numFmtId="172" fontId="18" fillId="0" borderId="0" xfId="0" applyNumberFormat="1" applyFont="1" applyFill="1" applyAlignment="1">
      <alignment horizontal="right"/>
    </xf>
    <xf numFmtId="3" fontId="17" fillId="0" borderId="13" xfId="0" applyNumberFormat="1" applyFont="1" applyFill="1" applyBorder="1" applyAlignment="1">
      <alignment horizontal="right" vertical="center"/>
    </xf>
    <xf numFmtId="0" fontId="18" fillId="0" borderId="6" xfId="0" applyFont="1" applyBorder="1"/>
    <xf numFmtId="0" fontId="18" fillId="0" borderId="6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8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vertical="center"/>
    </xf>
    <xf numFmtId="190" fontId="17" fillId="0" borderId="7" xfId="4" applyNumberFormat="1" applyFont="1" applyFill="1" applyBorder="1" applyAlignment="1">
      <alignment horizontal="right" vertical="center"/>
    </xf>
    <xf numFmtId="190" fontId="17" fillId="0" borderId="9" xfId="4" applyNumberFormat="1" applyFont="1" applyFill="1" applyBorder="1" applyAlignment="1">
      <alignment horizontal="right" vertical="center"/>
    </xf>
    <xf numFmtId="0" fontId="19" fillId="13" borderId="0" xfId="0" applyFont="1" applyFill="1"/>
    <xf numFmtId="0" fontId="17" fillId="13" borderId="0" xfId="0" applyFont="1" applyFill="1"/>
    <xf numFmtId="0" fontId="18" fillId="14" borderId="0" xfId="0" applyFont="1" applyFill="1"/>
    <xf numFmtId="0" fontId="19" fillId="14" borderId="0" xfId="0" applyFont="1" applyFill="1"/>
    <xf numFmtId="0" fontId="3" fillId="0" borderId="0" xfId="38"/>
    <xf numFmtId="199" fontId="16" fillId="0" borderId="0" xfId="0" applyNumberFormat="1" applyFont="1" applyFill="1" applyBorder="1" applyAlignment="1">
      <alignment horizontal="right" vertical="center"/>
    </xf>
    <xf numFmtId="200" fontId="18" fillId="0" borderId="6" xfId="0" applyNumberFormat="1" applyFont="1" applyBorder="1" applyAlignment="1">
      <alignment vertical="center"/>
    </xf>
    <xf numFmtId="200" fontId="18" fillId="0" borderId="6" xfId="0" applyNumberFormat="1" applyFont="1" applyBorder="1"/>
    <xf numFmtId="200" fontId="18" fillId="0" borderId="11" xfId="0" applyNumberFormat="1" applyFont="1" applyBorder="1"/>
    <xf numFmtId="190" fontId="17" fillId="0" borderId="0" xfId="4" applyNumberFormat="1" applyFont="1" applyFill="1" applyBorder="1" applyAlignment="1">
      <alignment horizontal="right" vertical="center"/>
    </xf>
    <xf numFmtId="0" fontId="15" fillId="7" borderId="15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right"/>
    </xf>
    <xf numFmtId="3" fontId="18" fillId="0" borderId="0" xfId="0" applyNumberFormat="1" applyFont="1"/>
    <xf numFmtId="3" fontId="18" fillId="0" borderId="0" xfId="0" applyNumberFormat="1" applyFont="1" applyAlignment="1">
      <alignment vertical="center"/>
    </xf>
    <xf numFmtId="172" fontId="18" fillId="0" borderId="0" xfId="0" applyNumberFormat="1" applyFont="1"/>
    <xf numFmtId="0" fontId="3" fillId="0" borderId="0" xfId="37"/>
    <xf numFmtId="3" fontId="18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172" fontId="18" fillId="0" borderId="0" xfId="0" applyNumberFormat="1" applyFont="1" applyAlignment="1">
      <alignment vertical="center"/>
    </xf>
    <xf numFmtId="0" fontId="28" fillId="0" borderId="0" xfId="1" applyAlignment="1">
      <alignment vertical="center"/>
    </xf>
    <xf numFmtId="0" fontId="16" fillId="0" borderId="0" xfId="46" applyFont="1" applyAlignment="1">
      <alignment horizontal="left" vertical="center" wrapText="1"/>
    </xf>
    <xf numFmtId="0" fontId="16" fillId="0" borderId="16" xfId="46" applyFont="1" applyBorder="1" applyAlignment="1">
      <alignment vertical="center" wrapText="1"/>
    </xf>
    <xf numFmtId="0" fontId="16" fillId="7" borderId="10" xfId="46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right" vertical="center"/>
    </xf>
    <xf numFmtId="199" fontId="18" fillId="0" borderId="7" xfId="0" applyNumberFormat="1" applyFont="1" applyBorder="1" applyAlignment="1">
      <alignment horizontal="right" vertical="center"/>
    </xf>
    <xf numFmtId="199" fontId="18" fillId="0" borderId="6" xfId="0" applyNumberFormat="1" applyFont="1" applyBorder="1" applyAlignment="1">
      <alignment horizontal="right" vertical="center"/>
    </xf>
    <xf numFmtId="190" fontId="15" fillId="15" borderId="3" xfId="4" applyNumberFormat="1" applyFont="1" applyFill="1" applyBorder="1" applyAlignment="1">
      <alignment vertical="center"/>
    </xf>
    <xf numFmtId="3" fontId="18" fillId="0" borderId="0" xfId="0" applyNumberFormat="1" applyFont="1" applyAlignment="1">
      <alignment horizontal="left" vertical="top" wrapText="1"/>
    </xf>
    <xf numFmtId="3" fontId="20" fillId="0" borderId="0" xfId="0" applyNumberFormat="1" applyFont="1" applyAlignment="1">
      <alignment horizontal="right" vertical="top"/>
    </xf>
    <xf numFmtId="0" fontId="16" fillId="0" borderId="16" xfId="46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6" fillId="0" borderId="0" xfId="46" applyFont="1" applyAlignment="1">
      <alignment vertical="center" wrapText="1"/>
    </xf>
    <xf numFmtId="0" fontId="16" fillId="7" borderId="3" xfId="46" applyFont="1" applyFill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171" fontId="16" fillId="0" borderId="16" xfId="4" applyFont="1" applyBorder="1" applyAlignment="1">
      <alignment vertical="center" wrapText="1"/>
    </xf>
    <xf numFmtId="0" fontId="16" fillId="0" borderId="0" xfId="44" applyFont="1" applyAlignment="1">
      <alignment vertical="center"/>
    </xf>
    <xf numFmtId="172" fontId="18" fillId="0" borderId="16" xfId="0" applyNumberFormat="1" applyFont="1" applyBorder="1"/>
    <xf numFmtId="0" fontId="15" fillId="7" borderId="10" xfId="0" applyFont="1" applyFill="1" applyBorder="1" applyAlignment="1">
      <alignment vertical="center"/>
    </xf>
    <xf numFmtId="199" fontId="18" fillId="0" borderId="12" xfId="0" applyNumberFormat="1" applyFont="1" applyBorder="1" applyAlignment="1">
      <alignment horizontal="right" vertical="center"/>
    </xf>
    <xf numFmtId="172" fontId="18" fillId="0" borderId="12" xfId="0" applyNumberFormat="1" applyFont="1" applyBorder="1" applyAlignment="1">
      <alignment horizontal="right" vertical="center"/>
    </xf>
    <xf numFmtId="172" fontId="18" fillId="0" borderId="12" xfId="0" applyNumberFormat="1" applyFont="1" applyBorder="1"/>
    <xf numFmtId="0" fontId="16" fillId="7" borderId="8" xfId="46" applyFont="1" applyFill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/>
    </xf>
    <xf numFmtId="0" fontId="18" fillId="0" borderId="16" xfId="0" applyFont="1" applyBorder="1"/>
    <xf numFmtId="0" fontId="25" fillId="0" borderId="0" xfId="0" applyFont="1" applyAlignment="1">
      <alignment vertical="center"/>
    </xf>
    <xf numFmtId="1" fontId="16" fillId="6" borderId="15" xfId="45" quotePrefix="1" applyNumberFormat="1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vertical="center"/>
    </xf>
    <xf numFmtId="190" fontId="15" fillId="16" borderId="3" xfId="4" applyNumberFormat="1" applyFont="1" applyFill="1" applyBorder="1" applyAlignment="1">
      <alignment vertical="center"/>
    </xf>
    <xf numFmtId="200" fontId="15" fillId="16" borderId="3" xfId="0" applyNumberFormat="1" applyFont="1" applyFill="1" applyBorder="1" applyAlignment="1">
      <alignment vertical="center"/>
    </xf>
    <xf numFmtId="0" fontId="16" fillId="15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6" fillId="17" borderId="8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left" vertical="center"/>
    </xf>
    <xf numFmtId="190" fontId="16" fillId="17" borderId="3" xfId="4" applyNumberFormat="1" applyFont="1" applyFill="1" applyBorder="1" applyAlignment="1">
      <alignment vertical="center"/>
    </xf>
    <xf numFmtId="190" fontId="18" fillId="0" borderId="0" xfId="0" applyNumberFormat="1" applyFont="1"/>
    <xf numFmtId="0" fontId="18" fillId="0" borderId="7" xfId="0" applyFont="1" applyFill="1" applyBorder="1"/>
    <xf numFmtId="0" fontId="18" fillId="0" borderId="17" xfId="0" applyFont="1" applyBorder="1"/>
    <xf numFmtId="0" fontId="16" fillId="7" borderId="1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right"/>
    </xf>
    <xf numFmtId="199" fontId="18" fillId="0" borderId="8" xfId="0" applyNumberFormat="1" applyFont="1" applyBorder="1" applyAlignment="1">
      <alignment horizontal="right" vertical="center"/>
    </xf>
    <xf numFmtId="0" fontId="18" fillId="0" borderId="7" xfId="0" applyFont="1" applyBorder="1"/>
    <xf numFmtId="0" fontId="16" fillId="15" borderId="3" xfId="0" applyFont="1" applyFill="1" applyBorder="1" applyAlignment="1">
      <alignment horizontal="left" vertical="center"/>
    </xf>
    <xf numFmtId="190" fontId="16" fillId="15" borderId="3" xfId="4" applyNumberFormat="1" applyFont="1" applyFill="1" applyBorder="1" applyAlignment="1">
      <alignment vertical="center"/>
    </xf>
    <xf numFmtId="172" fontId="16" fillId="0" borderId="18" xfId="53" applyNumberFormat="1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left" vertical="center"/>
    </xf>
    <xf numFmtId="190" fontId="16" fillId="15" borderId="15" xfId="4" applyNumberFormat="1" applyFont="1" applyFill="1" applyBorder="1" applyAlignment="1">
      <alignment vertical="center"/>
    </xf>
    <xf numFmtId="0" fontId="16" fillId="7" borderId="19" xfId="0" applyFont="1" applyFill="1" applyBorder="1" applyAlignment="1">
      <alignment horizontal="center" vertical="center"/>
    </xf>
    <xf numFmtId="190" fontId="16" fillId="15" borderId="19" xfId="4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horizontal="right"/>
    </xf>
    <xf numFmtId="199" fontId="15" fillId="16" borderId="3" xfId="0" applyNumberFormat="1" applyFont="1" applyFill="1" applyBorder="1" applyAlignment="1">
      <alignment horizontal="right" vertical="center"/>
    </xf>
    <xf numFmtId="0" fontId="18" fillId="0" borderId="9" xfId="0" applyNumberFormat="1" applyFont="1" applyFill="1" applyBorder="1" applyAlignment="1">
      <alignment vertical="center"/>
    </xf>
    <xf numFmtId="0" fontId="26" fillId="0" borderId="0" xfId="40" applyFont="1" applyBorder="1" applyAlignment="1">
      <alignment horizontal="left" vertical="top" wrapText="1"/>
    </xf>
    <xf numFmtId="200" fontId="15" fillId="15" borderId="3" xfId="0" applyNumberFormat="1" applyFont="1" applyFill="1" applyBorder="1" applyAlignment="1">
      <alignment vertical="center"/>
    </xf>
    <xf numFmtId="3" fontId="15" fillId="15" borderId="3" xfId="0" applyNumberFormat="1" applyFont="1" applyFill="1" applyBorder="1" applyAlignment="1">
      <alignment vertical="center"/>
    </xf>
    <xf numFmtId="0" fontId="18" fillId="0" borderId="13" xfId="0" applyFont="1" applyBorder="1"/>
    <xf numFmtId="0" fontId="17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Border="1"/>
    <xf numFmtId="190" fontId="17" fillId="0" borderId="6" xfId="4" applyNumberFormat="1" applyFont="1" applyFill="1" applyBorder="1" applyAlignment="1">
      <alignment horizontal="right" vertical="center"/>
    </xf>
    <xf numFmtId="190" fontId="18" fillId="0" borderId="0" xfId="4" applyNumberFormat="1" applyFont="1"/>
    <xf numFmtId="199" fontId="17" fillId="0" borderId="6" xfId="0" applyNumberFormat="1" applyFont="1" applyBorder="1" applyAlignment="1">
      <alignment horizontal="right" vertical="center"/>
    </xf>
    <xf numFmtId="199" fontId="17" fillId="0" borderId="13" xfId="0" applyNumberFormat="1" applyFont="1" applyBorder="1" applyAlignment="1">
      <alignment horizontal="right" vertical="center"/>
    </xf>
    <xf numFmtId="190" fontId="18" fillId="0" borderId="0" xfId="4" applyNumberFormat="1" applyFont="1" applyBorder="1"/>
    <xf numFmtId="190" fontId="17" fillId="0" borderId="6" xfId="4" applyNumberFormat="1" applyFont="1" applyBorder="1" applyAlignment="1">
      <alignment horizontal="right" vertical="center"/>
    </xf>
    <xf numFmtId="190" fontId="18" fillId="0" borderId="6" xfId="4" applyNumberFormat="1" applyFont="1" applyBorder="1"/>
    <xf numFmtId="3" fontId="16" fillId="17" borderId="3" xfId="0" applyNumberFormat="1" applyFont="1" applyFill="1" applyBorder="1" applyAlignment="1">
      <alignment horizontal="right" vertical="center"/>
    </xf>
    <xf numFmtId="199" fontId="16" fillId="17" borderId="3" xfId="0" applyNumberFormat="1" applyFont="1" applyFill="1" applyBorder="1" applyAlignment="1">
      <alignment horizontal="right" vertical="center"/>
    </xf>
    <xf numFmtId="3" fontId="16" fillId="17" borderId="11" xfId="0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vertical="center"/>
    </xf>
    <xf numFmtId="0" fontId="26" fillId="0" borderId="13" xfId="43" applyFont="1" applyBorder="1" applyAlignment="1">
      <alignment horizontal="left" vertical="top" wrapText="1"/>
    </xf>
    <xf numFmtId="0" fontId="26" fillId="0" borderId="13" xfId="40" applyFont="1" applyBorder="1" applyAlignment="1">
      <alignment horizontal="left" vertical="top" wrapText="1"/>
    </xf>
    <xf numFmtId="0" fontId="16" fillId="17" borderId="18" xfId="0" applyFont="1" applyFill="1" applyBorder="1" applyAlignment="1">
      <alignment horizontal="left" vertical="center"/>
    </xf>
    <xf numFmtId="190" fontId="15" fillId="17" borderId="3" xfId="4" applyNumberFormat="1" applyFont="1" applyFill="1" applyBorder="1" applyAlignment="1">
      <alignment vertical="center"/>
    </xf>
    <xf numFmtId="200" fontId="15" fillId="0" borderId="0" xfId="0" applyNumberFormat="1" applyFont="1" applyFill="1" applyBorder="1" applyAlignment="1">
      <alignment vertical="center"/>
    </xf>
    <xf numFmtId="0" fontId="16" fillId="17" borderId="11" xfId="0" applyFont="1" applyFill="1" applyBorder="1" applyAlignment="1">
      <alignment horizontal="center" vertical="center" wrapText="1"/>
    </xf>
    <xf numFmtId="1" fontId="16" fillId="17" borderId="3" xfId="45" applyNumberFormat="1" applyFont="1" applyFill="1" applyBorder="1" applyAlignment="1">
      <alignment horizontal="center" vertical="center" wrapText="1"/>
    </xf>
    <xf numFmtId="1" fontId="15" fillId="17" borderId="3" xfId="41" applyNumberFormat="1" applyFont="1" applyFill="1" applyBorder="1" applyAlignment="1">
      <alignment horizontal="center" vertical="center" wrapText="1"/>
    </xf>
    <xf numFmtId="3" fontId="17" fillId="0" borderId="6" xfId="4" applyNumberFormat="1" applyFont="1" applyBorder="1" applyAlignment="1">
      <alignment horizontal="right" vertical="center"/>
    </xf>
    <xf numFmtId="3" fontId="15" fillId="17" borderId="3" xfId="4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horizontal="right" vertical="center"/>
    </xf>
    <xf numFmtId="0" fontId="26" fillId="0" borderId="20" xfId="39" applyFont="1" applyBorder="1" applyAlignment="1">
      <alignment horizontal="right" vertical="center"/>
    </xf>
    <xf numFmtId="0" fontId="26" fillId="0" borderId="21" xfId="39" applyFont="1" applyBorder="1" applyAlignment="1">
      <alignment horizontal="right" vertical="center"/>
    </xf>
    <xf numFmtId="190" fontId="26" fillId="0" borderId="21" xfId="4" applyNumberFormat="1" applyFont="1" applyBorder="1" applyAlignment="1">
      <alignment horizontal="right" vertical="center"/>
    </xf>
    <xf numFmtId="190" fontId="16" fillId="17" borderId="3" xfId="4" applyNumberFormat="1" applyFont="1" applyFill="1" applyBorder="1" applyAlignment="1">
      <alignment horizontal="right" vertical="center"/>
    </xf>
    <xf numFmtId="190" fontId="18" fillId="0" borderId="0" xfId="0" applyNumberFormat="1" applyFont="1" applyFill="1"/>
    <xf numFmtId="0" fontId="16" fillId="16" borderId="3" xfId="0" applyFont="1" applyFill="1" applyBorder="1" applyAlignment="1">
      <alignment horizontal="center" vertical="center" wrapText="1"/>
    </xf>
    <xf numFmtId="1" fontId="16" fillId="16" borderId="3" xfId="45" applyNumberFormat="1" applyFont="1" applyFill="1" applyBorder="1" applyAlignment="1">
      <alignment horizontal="center" vertical="center" wrapText="1"/>
    </xf>
    <xf numFmtId="1" fontId="15" fillId="16" borderId="3" xfId="41" applyNumberFormat="1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3" fontId="18" fillId="0" borderId="6" xfId="0" applyNumberFormat="1" applyFont="1" applyBorder="1"/>
    <xf numFmtId="1" fontId="16" fillId="0" borderId="0" xfId="45" applyNumberFormat="1" applyFont="1" applyFill="1" applyBorder="1" applyAlignment="1">
      <alignment horizontal="center" vertical="center" wrapText="1"/>
    </xf>
    <xf numFmtId="190" fontId="17" fillId="0" borderId="8" xfId="4" applyNumberFormat="1" applyFont="1" applyFill="1" applyBorder="1" applyAlignment="1">
      <alignment horizontal="right" vertical="center"/>
    </xf>
    <xf numFmtId="201" fontId="17" fillId="0" borderId="7" xfId="0" applyNumberFormat="1" applyFont="1" applyFill="1" applyBorder="1" applyAlignment="1">
      <alignment horizontal="right" vertical="center"/>
    </xf>
    <xf numFmtId="201" fontId="17" fillId="0" borderId="6" xfId="0" applyNumberFormat="1" applyFont="1" applyFill="1" applyBorder="1" applyAlignment="1">
      <alignment horizontal="right" vertical="center"/>
    </xf>
    <xf numFmtId="201" fontId="18" fillId="0" borderId="0" xfId="0" applyNumberFormat="1" applyFont="1"/>
    <xf numFmtId="0" fontId="15" fillId="17" borderId="3" xfId="0" applyNumberFormat="1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190" fontId="18" fillId="0" borderId="0" xfId="0" applyNumberFormat="1" applyFont="1" applyAlignment="1">
      <alignment horizontal="right"/>
    </xf>
    <xf numFmtId="0" fontId="30" fillId="0" borderId="0" xfId="0" applyFont="1"/>
    <xf numFmtId="0" fontId="26" fillId="0" borderId="0" xfId="39" applyFont="1" applyBorder="1" applyAlignment="1">
      <alignment horizontal="right" vertical="center"/>
    </xf>
    <xf numFmtId="3" fontId="17" fillId="0" borderId="13" xfId="4" applyNumberFormat="1" applyFont="1" applyBorder="1" applyAlignment="1">
      <alignment horizontal="right" vertical="center"/>
    </xf>
    <xf numFmtId="190" fontId="17" fillId="0" borderId="13" xfId="4" applyNumberFormat="1" applyFont="1" applyBorder="1" applyAlignment="1">
      <alignment horizontal="right" vertical="center"/>
    </xf>
    <xf numFmtId="199" fontId="18" fillId="0" borderId="13" xfId="0" applyNumberFormat="1" applyFont="1" applyBorder="1" applyAlignment="1">
      <alignment vertical="center"/>
    </xf>
    <xf numFmtId="199" fontId="15" fillId="0" borderId="10" xfId="0" applyNumberFormat="1" applyFont="1" applyBorder="1" applyAlignment="1">
      <alignment horizontal="right" vertical="center"/>
    </xf>
    <xf numFmtId="199" fontId="15" fillId="0" borderId="3" xfId="0" applyNumberFormat="1" applyFont="1" applyBorder="1" applyAlignment="1">
      <alignment horizontal="right" vertical="center"/>
    </xf>
    <xf numFmtId="199" fontId="15" fillId="0" borderId="15" xfId="0" applyNumberFormat="1" applyFont="1" applyBorder="1" applyAlignment="1">
      <alignment vertical="center"/>
    </xf>
    <xf numFmtId="199" fontId="15" fillId="7" borderId="3" xfId="0" applyNumberFormat="1" applyFont="1" applyFill="1" applyBorder="1" applyAlignment="1">
      <alignment vertical="center"/>
    </xf>
    <xf numFmtId="199" fontId="15" fillId="16" borderId="10" xfId="0" applyNumberFormat="1" applyFont="1" applyFill="1" applyBorder="1" applyAlignment="1">
      <alignment horizontal="right" vertical="center"/>
    </xf>
    <xf numFmtId="199" fontId="15" fillId="16" borderId="15" xfId="0" applyNumberFormat="1" applyFont="1" applyFill="1" applyBorder="1" applyAlignment="1">
      <alignment vertical="center"/>
    </xf>
    <xf numFmtId="199" fontId="18" fillId="0" borderId="11" xfId="0" applyNumberFormat="1" applyFont="1" applyBorder="1" applyAlignment="1">
      <alignment horizontal="right" vertical="center"/>
    </xf>
    <xf numFmtId="199" fontId="18" fillId="0" borderId="0" xfId="0" applyNumberFormat="1" applyFont="1" applyBorder="1" applyAlignment="1">
      <alignment horizontal="right" vertical="center"/>
    </xf>
    <xf numFmtId="172" fontId="18" fillId="0" borderId="0" xfId="0" applyNumberFormat="1" applyFont="1" applyBorder="1" applyAlignment="1">
      <alignment horizontal="right" vertical="center"/>
    </xf>
    <xf numFmtId="172" fontId="18" fillId="0" borderId="0" xfId="0" applyNumberFormat="1" applyFont="1" applyBorder="1"/>
    <xf numFmtId="199" fontId="18" fillId="0" borderId="6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3" fontId="18" fillId="0" borderId="0" xfId="0" applyNumberFormat="1" applyFont="1" applyBorder="1"/>
    <xf numFmtId="201" fontId="17" fillId="0" borderId="0" xfId="0" applyNumberFormat="1" applyFont="1" applyFill="1" applyBorder="1" applyAlignment="1">
      <alignment horizontal="right" vertical="center"/>
    </xf>
    <xf numFmtId="0" fontId="15" fillId="17" borderId="15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190" fontId="18" fillId="0" borderId="0" xfId="4" applyNumberFormat="1" applyFont="1" applyAlignment="1">
      <alignment horizontal="right"/>
    </xf>
    <xf numFmtId="0" fontId="16" fillId="16" borderId="3" xfId="0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vertical="center"/>
    </xf>
    <xf numFmtId="3" fontId="17" fillId="0" borderId="13" xfId="0" applyNumberFormat="1" applyFont="1" applyFill="1" applyBorder="1" applyAlignment="1">
      <alignment vertical="center"/>
    </xf>
    <xf numFmtId="0" fontId="16" fillId="17" borderId="11" xfId="0" applyFont="1" applyFill="1" applyBorder="1" applyAlignment="1">
      <alignment horizontal="left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0" xfId="4" applyNumberFormat="1" applyFont="1" applyBorder="1" applyAlignment="1">
      <alignment horizontal="right" vertical="center"/>
    </xf>
    <xf numFmtId="3" fontId="17" fillId="0" borderId="13" xfId="4" applyNumberFormat="1" applyFont="1" applyBorder="1" applyAlignment="1">
      <alignment horizontal="left" vertical="center"/>
    </xf>
    <xf numFmtId="3" fontId="17" fillId="0" borderId="0" xfId="4" applyNumberFormat="1" applyFont="1" applyBorder="1" applyAlignment="1">
      <alignment horizontal="left" vertical="center"/>
    </xf>
    <xf numFmtId="0" fontId="15" fillId="17" borderId="8" xfId="0" applyNumberFormat="1" applyFont="1" applyFill="1" applyBorder="1" applyAlignment="1">
      <alignment vertical="center"/>
    </xf>
    <xf numFmtId="190" fontId="15" fillId="17" borderId="8" xfId="4" applyNumberFormat="1" applyFont="1" applyFill="1" applyBorder="1" applyAlignment="1">
      <alignment vertical="center"/>
    </xf>
    <xf numFmtId="199" fontId="16" fillId="17" borderId="8" xfId="0" applyNumberFormat="1" applyFont="1" applyFill="1" applyBorder="1" applyAlignment="1">
      <alignment horizontal="right" vertical="center"/>
    </xf>
    <xf numFmtId="199" fontId="17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172" fontId="18" fillId="0" borderId="0" xfId="0" applyNumberFormat="1" applyFont="1" applyFill="1" applyBorder="1" applyAlignment="1">
      <alignment horizontal="right"/>
    </xf>
    <xf numFmtId="3" fontId="17" fillId="0" borderId="0" xfId="4" applyNumberFormat="1" applyFont="1" applyFill="1" applyBorder="1" applyAlignment="1">
      <alignment horizontal="right" vertical="center"/>
    </xf>
    <xf numFmtId="0" fontId="18" fillId="0" borderId="0" xfId="0" quotePrefix="1" applyFont="1"/>
    <xf numFmtId="0" fontId="18" fillId="0" borderId="13" xfId="0" applyFont="1" applyBorder="1" applyAlignment="1">
      <alignment horizontal="left"/>
    </xf>
    <xf numFmtId="173" fontId="16" fillId="6" borderId="8" xfId="42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/>
    </xf>
    <xf numFmtId="0" fontId="16" fillId="18" borderId="10" xfId="45" applyFont="1" applyFill="1" applyBorder="1" applyAlignment="1">
      <alignment horizontal="center" vertical="center"/>
    </xf>
    <xf numFmtId="0" fontId="16" fillId="18" borderId="19" xfId="45" applyFont="1" applyFill="1" applyBorder="1" applyAlignment="1">
      <alignment horizontal="center" vertical="center"/>
    </xf>
    <xf numFmtId="0" fontId="16" fillId="9" borderId="15" xfId="45" applyFont="1" applyFill="1" applyBorder="1" applyAlignment="1">
      <alignment horizontal="center" vertical="center"/>
    </xf>
    <xf numFmtId="0" fontId="16" fillId="10" borderId="10" xfId="45" applyFont="1" applyFill="1" applyBorder="1" applyAlignment="1">
      <alignment horizontal="center" vertical="center"/>
    </xf>
    <xf numFmtId="0" fontId="16" fillId="10" borderId="19" xfId="45" applyFont="1" applyFill="1" applyBorder="1" applyAlignment="1">
      <alignment horizontal="center" vertical="center"/>
    </xf>
    <xf numFmtId="0" fontId="16" fillId="10" borderId="15" xfId="45" applyFont="1" applyFill="1" applyBorder="1" applyAlignment="1">
      <alignment horizontal="center" vertical="center"/>
    </xf>
    <xf numFmtId="0" fontId="16" fillId="11" borderId="10" xfId="45" applyFont="1" applyFill="1" applyBorder="1" applyAlignment="1">
      <alignment horizontal="center" vertical="center"/>
    </xf>
    <xf numFmtId="0" fontId="16" fillId="11" borderId="19" xfId="45" applyFont="1" applyFill="1" applyBorder="1" applyAlignment="1">
      <alignment horizontal="center" vertical="center"/>
    </xf>
    <xf numFmtId="0" fontId="16" fillId="11" borderId="15" xfId="45" applyFont="1" applyFill="1" applyBorder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16" fillId="17" borderId="8" xfId="0" applyFont="1" applyFill="1" applyBorder="1" applyAlignment="1">
      <alignment horizontal="center" vertical="center"/>
    </xf>
    <xf numFmtId="0" fontId="16" fillId="17" borderId="11" xfId="0" applyFont="1" applyFill="1" applyBorder="1" applyAlignment="1">
      <alignment horizontal="center" vertical="center"/>
    </xf>
    <xf numFmtId="0" fontId="17" fillId="18" borderId="19" xfId="44" applyFont="1" applyFill="1" applyBorder="1" applyAlignment="1">
      <alignment horizontal="center" vertical="center"/>
    </xf>
    <xf numFmtId="0" fontId="16" fillId="19" borderId="19" xfId="45" applyFont="1" applyFill="1" applyBorder="1" applyAlignment="1">
      <alignment horizontal="center" vertical="center"/>
    </xf>
    <xf numFmtId="0" fontId="17" fillId="19" borderId="19" xfId="44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18" borderId="3" xfId="45" applyFont="1" applyFill="1" applyBorder="1" applyAlignment="1">
      <alignment horizontal="center" vertical="center"/>
    </xf>
    <xf numFmtId="0" fontId="17" fillId="18" borderId="3" xfId="44" applyFont="1" applyFill="1" applyBorder="1" applyAlignment="1">
      <alignment horizontal="center" vertical="center"/>
    </xf>
    <xf numFmtId="0" fontId="16" fillId="20" borderId="9" xfId="0" applyFont="1" applyFill="1" applyBorder="1" applyAlignment="1">
      <alignment horizontal="center" vertical="center"/>
    </xf>
    <xf numFmtId="0" fontId="16" fillId="20" borderId="12" xfId="0" applyFont="1" applyFill="1" applyBorder="1" applyAlignment="1">
      <alignment horizontal="center" vertical="center"/>
    </xf>
    <xf numFmtId="0" fontId="16" fillId="20" borderId="14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6" fillId="21" borderId="9" xfId="0" applyFont="1" applyFill="1" applyBorder="1" applyAlignment="1">
      <alignment horizontal="center" vertical="center"/>
    </xf>
    <xf numFmtId="0" fontId="16" fillId="21" borderId="12" xfId="0" applyFont="1" applyFill="1" applyBorder="1" applyAlignment="1">
      <alignment horizontal="center" vertical="center"/>
    </xf>
    <xf numFmtId="0" fontId="16" fillId="21" borderId="14" xfId="0" applyFont="1" applyFill="1" applyBorder="1" applyAlignment="1">
      <alignment horizontal="center" vertical="center"/>
    </xf>
    <xf numFmtId="0" fontId="16" fillId="21" borderId="19" xfId="45" applyFont="1" applyFill="1" applyBorder="1" applyAlignment="1">
      <alignment horizontal="center" vertical="center"/>
    </xf>
    <xf numFmtId="173" fontId="16" fillId="6" borderId="8" xfId="42" applyNumberFormat="1" applyFont="1" applyFill="1" applyBorder="1" applyAlignment="1" applyProtection="1">
      <alignment horizontal="center" vertical="center"/>
      <protection locked="0"/>
    </xf>
    <xf numFmtId="0" fontId="16" fillId="18" borderId="15" xfId="45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19" borderId="19" xfId="0" applyFont="1" applyFill="1" applyBorder="1" applyAlignment="1">
      <alignment horizontal="center" vertical="center"/>
    </xf>
    <xf numFmtId="0" fontId="16" fillId="19" borderId="15" xfId="0" applyFont="1" applyFill="1" applyBorder="1" applyAlignment="1">
      <alignment horizontal="center" vertical="center"/>
    </xf>
    <xf numFmtId="0" fontId="16" fillId="22" borderId="3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18" borderId="10" xfId="0" applyFont="1" applyFill="1" applyBorder="1" applyAlignment="1">
      <alignment horizontal="center" vertical="center"/>
    </xf>
    <xf numFmtId="0" fontId="16" fillId="18" borderId="19" xfId="0" applyFont="1" applyFill="1" applyBorder="1" applyAlignment="1">
      <alignment horizontal="center" vertical="center"/>
    </xf>
    <xf numFmtId="0" fontId="16" fillId="18" borderId="15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/>
    </xf>
    <xf numFmtId="0" fontId="16" fillId="19" borderId="3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justify" vertical="top" wrapText="1"/>
    </xf>
    <xf numFmtId="0" fontId="15" fillId="12" borderId="0" xfId="0" applyNumberFormat="1" applyFont="1" applyFill="1" applyAlignment="1">
      <alignment vertical="center"/>
    </xf>
    <xf numFmtId="0" fontId="16" fillId="12" borderId="0" xfId="44" applyFont="1" applyFill="1" applyBorder="1" applyAlignment="1">
      <alignment vertical="center"/>
    </xf>
    <xf numFmtId="0" fontId="15" fillId="12" borderId="0" xfId="0" applyFont="1" applyFill="1" applyAlignment="1">
      <alignment vertical="center"/>
    </xf>
    <xf numFmtId="0" fontId="15" fillId="12" borderId="0" xfId="0" applyFont="1" applyFill="1"/>
    <xf numFmtId="0" fontId="18" fillId="12" borderId="0" xfId="0" applyFont="1" applyFill="1"/>
  </cellXfs>
  <cellStyles count="87">
    <cellStyle name="Collegamento ipertestuale" xfId="1" builtinId="8"/>
    <cellStyle name="Euro" xfId="2"/>
    <cellStyle name="Euro 2" xfId="3"/>
    <cellStyle name="Migliaia" xfId="4" builtinId="3"/>
    <cellStyle name="Migliaia (0)_1" xfId="5"/>
    <cellStyle name="Migliaia [0] 2" xfId="6"/>
    <cellStyle name="Migliaia [0] 2 2" xfId="7"/>
    <cellStyle name="Migliaia [0] 3" xfId="8"/>
    <cellStyle name="Migliaia 2" xfId="9"/>
    <cellStyle name="Migliaia 2 2" xfId="10"/>
    <cellStyle name="Migliaia 3" xfId="11"/>
    <cellStyle name="Migliaia 3 2" xfId="12"/>
    <cellStyle name="Migliaia 4" xfId="13"/>
    <cellStyle name="Migliaia 5" xfId="14"/>
    <cellStyle name="Migliaia 6" xfId="15"/>
    <cellStyle name="Normal_1.1" xfId="16"/>
    <cellStyle name="Normale" xfId="0" builtinId="0"/>
    <cellStyle name="Normale 10" xfId="17"/>
    <cellStyle name="Normale 11" xfId="18"/>
    <cellStyle name="Normale 12" xfId="19"/>
    <cellStyle name="Normale 13" xfId="20"/>
    <cellStyle name="Normale 14" xfId="21"/>
    <cellStyle name="Normale 2" xfId="22"/>
    <cellStyle name="Normale 2 2" xfId="23"/>
    <cellStyle name="Normale 2 2 2" xfId="24"/>
    <cellStyle name="Normale 2 3" xfId="25"/>
    <cellStyle name="Normale 2 4" xfId="26"/>
    <cellStyle name="Normale 2 5" xfId="27"/>
    <cellStyle name="Normale 2_Carlo valori mobiliariEND2004_09" xfId="28"/>
    <cellStyle name="Normale 3" xfId="29"/>
    <cellStyle name="Normale 3 2" xfId="30"/>
    <cellStyle name="Normale 4" xfId="31"/>
    <cellStyle name="Normale 5" xfId="32"/>
    <cellStyle name="Normale 6" xfId="33"/>
    <cellStyle name="Normale 7" xfId="34"/>
    <cellStyle name="Normale 8" xfId="35"/>
    <cellStyle name="Normale 9" xfId="36"/>
    <cellStyle name="Normale_2.1" xfId="37"/>
    <cellStyle name="Normale_2.7" xfId="38"/>
    <cellStyle name="Normale_2017 anno" xfId="39"/>
    <cellStyle name="Normale_Anno 2018" xfId="40"/>
    <cellStyle name="Normale_Foglio3_Tavole Commerco Estero di beni BUONE" xfId="41"/>
    <cellStyle name="Normale_New_pil_95-01" xfId="42"/>
    <cellStyle name="Normale_Paesi" xfId="43"/>
    <cellStyle name="Normale_Tabelle8.1_8.4" xfId="44"/>
    <cellStyle name="Normale_Tavole Commerco Estero di beni BUONE" xfId="45"/>
    <cellStyle name="Normale_Valore aggiunto 2005 Istat" xfId="46"/>
    <cellStyle name="Nuovo" xfId="47"/>
    <cellStyle name="Nuovo 2" xfId="48"/>
    <cellStyle name="Percentuale 2" xfId="49"/>
    <cellStyle name="Percentuale 2 2" xfId="50"/>
    <cellStyle name="Percentuale 3" xfId="51"/>
    <cellStyle name="Percentuale 3 2" xfId="52"/>
    <cellStyle name="Percentuale 4" xfId="53"/>
    <cellStyle name="Percentuale 5" xfId="54"/>
    <cellStyle name="T_decimale(1)" xfId="55"/>
    <cellStyle name="T_decimale(1)_tavole nazionali GE 2011-1" xfId="56"/>
    <cellStyle name="T_decimale(1)_Volume Nazionale al 29-4-2010" xfId="57"/>
    <cellStyle name="T_decimale(1)_Volume Nazionale parte imprese" xfId="58"/>
    <cellStyle name="T_decimale(2)" xfId="59"/>
    <cellStyle name="T_decimale(2)_tavole nazionali GE 2011-1" xfId="60"/>
    <cellStyle name="T_decimale(2)_Volume Nazionale al 29-4-2010" xfId="61"/>
    <cellStyle name="T_decimale(2)_Volume Nazionale parte imprese" xfId="62"/>
    <cellStyle name="T_fiancata" xfId="63"/>
    <cellStyle name="T_fiancata_tavole nazionali GE 2011-1" xfId="64"/>
    <cellStyle name="T_fiancata_Volume Nazionale al 29-4-2010" xfId="65"/>
    <cellStyle name="T_fiancata_Volume Nazionale parte imprese" xfId="66"/>
    <cellStyle name="T_intero" xfId="67"/>
    <cellStyle name="T_intero_tavole nazionali GE 2011-1" xfId="68"/>
    <cellStyle name="T_intero_Volume Nazionale al 29-4-2010" xfId="69"/>
    <cellStyle name="T_intero_Volume Nazionale parte imprese" xfId="70"/>
    <cellStyle name="T_intestazione" xfId="71"/>
    <cellStyle name="T_intestazione bassa" xfId="72"/>
    <cellStyle name="T_intestazione bassa_Tavole dati" xfId="73"/>
    <cellStyle name="T_intestazione bassa_Tavole dati_tavole nazionali GE 2011-1" xfId="74"/>
    <cellStyle name="T_intestazione bassa_Tavole dati_Volume Nazionale al 29-4-2010" xfId="75"/>
    <cellStyle name="T_intestazione bassa_Tavole dati_Volume Nazionale parte imprese" xfId="76"/>
    <cellStyle name="T_intestazione bassa_tavole nazionali GE 2011-1" xfId="77"/>
    <cellStyle name="T_intestazione bassa_Volume Nazionale al 29-4-2010" xfId="78"/>
    <cellStyle name="T_intestazione bassa_Volume Nazionale parte imprese" xfId="79"/>
    <cellStyle name="T_intestazione_tavole nazionali GE 2011-1" xfId="80"/>
    <cellStyle name="T_intestazione_Volume Nazionale al 29-4-2010" xfId="81"/>
    <cellStyle name="T_intestazione_Volume Nazionale parte imprese" xfId="82"/>
    <cellStyle name="T_titolo" xfId="83"/>
    <cellStyle name="T_titolo_Tavole dati" xfId="84"/>
    <cellStyle name="trattino" xfId="85"/>
    <cellStyle name="Valuta (0)_01Piemonteval" xfId="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eweb.istat.it/note_metodologiche/glossario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coeweb.istat.it/note_metodologiche/glossari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V28"/>
  <sheetViews>
    <sheetView topLeftCell="A16" zoomScaleNormal="100" workbookViewId="0">
      <selection activeCell="B28" sqref="B28"/>
    </sheetView>
  </sheetViews>
  <sheetFormatPr defaultRowHeight="15"/>
  <cols>
    <col min="1" max="1" width="14.85546875" style="18" customWidth="1"/>
    <col min="2" max="2" width="11.140625" style="18" customWidth="1"/>
    <col min="3" max="7" width="9.140625" style="18"/>
    <col min="8" max="8" width="8.5703125" style="18" customWidth="1"/>
    <col min="9" max="16384" width="9.140625" style="18"/>
  </cols>
  <sheetData>
    <row r="1" spans="1:4">
      <c r="A1" s="77" t="s">
        <v>345</v>
      </c>
      <c r="B1" s="61"/>
      <c r="C1" s="61"/>
      <c r="D1" s="61"/>
    </row>
    <row r="3" spans="1:4">
      <c r="A3" s="58" t="s">
        <v>109</v>
      </c>
    </row>
    <row r="5" spans="1:4">
      <c r="A5" s="58" t="s">
        <v>113</v>
      </c>
      <c r="B5" s="58" t="s">
        <v>95</v>
      </c>
      <c r="C5" s="58" t="s">
        <v>94</v>
      </c>
    </row>
    <row r="6" spans="1:4">
      <c r="A6" s="58"/>
      <c r="B6" s="58"/>
    </row>
    <row r="7" spans="1:4">
      <c r="A7" s="60" t="s">
        <v>112</v>
      </c>
      <c r="C7" s="58"/>
    </row>
    <row r="8" spans="1:4">
      <c r="B8" s="102" t="s">
        <v>87</v>
      </c>
      <c r="C8" s="63" t="s">
        <v>576</v>
      </c>
    </row>
    <row r="9" spans="1:4">
      <c r="B9" s="102" t="s">
        <v>88</v>
      </c>
      <c r="C9" s="63" t="s">
        <v>577</v>
      </c>
    </row>
    <row r="10" spans="1:4">
      <c r="B10" s="102" t="s">
        <v>89</v>
      </c>
      <c r="C10" s="63" t="s">
        <v>578</v>
      </c>
    </row>
    <row r="11" spans="1:4">
      <c r="B11" s="102" t="s">
        <v>90</v>
      </c>
      <c r="C11" s="64" t="s">
        <v>579</v>
      </c>
    </row>
    <row r="12" spans="1:4">
      <c r="B12" s="102" t="s">
        <v>91</v>
      </c>
      <c r="C12" s="64" t="s">
        <v>580</v>
      </c>
    </row>
    <row r="13" spans="1:4">
      <c r="B13" s="102" t="s">
        <v>92</v>
      </c>
      <c r="C13" s="62" t="s">
        <v>581</v>
      </c>
    </row>
    <row r="14" spans="1:4">
      <c r="B14" s="102" t="s">
        <v>93</v>
      </c>
      <c r="C14" s="27" t="s">
        <v>582</v>
      </c>
    </row>
    <row r="15" spans="1:4">
      <c r="B15" s="103" t="s">
        <v>107</v>
      </c>
      <c r="C15" s="63" t="s">
        <v>583</v>
      </c>
    </row>
    <row r="16" spans="1:4">
      <c r="B16" s="103" t="s">
        <v>108</v>
      </c>
      <c r="C16" s="63" t="s">
        <v>584</v>
      </c>
    </row>
    <row r="17" spans="1:256">
      <c r="A17" s="1"/>
      <c r="B17" s="63"/>
      <c r="C17" s="72"/>
      <c r="D17" s="63"/>
      <c r="E17" s="63"/>
      <c r="F17" s="63"/>
      <c r="G17" s="6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>
      <c r="A18" s="60" t="s">
        <v>111</v>
      </c>
      <c r="B18" s="71"/>
    </row>
    <row r="19" spans="1:256">
      <c r="B19" s="104" t="s">
        <v>125</v>
      </c>
      <c r="C19" s="63" t="s">
        <v>601</v>
      </c>
    </row>
    <row r="20" spans="1:256">
      <c r="B20" s="104" t="s">
        <v>126</v>
      </c>
      <c r="C20" s="63" t="s">
        <v>602</v>
      </c>
    </row>
    <row r="21" spans="1:256">
      <c r="B21" s="105" t="s">
        <v>0</v>
      </c>
      <c r="C21" s="63" t="s">
        <v>603</v>
      </c>
    </row>
    <row r="22" spans="1:256">
      <c r="B22" s="105" t="s">
        <v>1</v>
      </c>
      <c r="C22" s="63" t="s">
        <v>604</v>
      </c>
    </row>
    <row r="23" spans="1:256">
      <c r="B23" s="105" t="s">
        <v>2</v>
      </c>
      <c r="C23" s="64" t="s">
        <v>605</v>
      </c>
    </row>
    <row r="24" spans="1:256">
      <c r="B24" s="105" t="s">
        <v>3</v>
      </c>
      <c r="C24" s="64" t="s">
        <v>606</v>
      </c>
    </row>
    <row r="25" spans="1:256">
      <c r="B25" s="105" t="s">
        <v>96</v>
      </c>
      <c r="C25" s="62" t="s">
        <v>607</v>
      </c>
    </row>
    <row r="26" spans="1:256">
      <c r="B26" s="105" t="s">
        <v>97</v>
      </c>
      <c r="C26" s="27" t="s">
        <v>608</v>
      </c>
    </row>
    <row r="28" spans="1:256">
      <c r="B28" s="121" t="s">
        <v>617</v>
      </c>
    </row>
  </sheetData>
  <phoneticPr fontId="23" type="noConversion"/>
  <hyperlinks>
    <hyperlink ref="B28" r:id="rId1" location="Operatore%20economico%20commercio%20estero" display="nota metodologica Istat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87"/>
  <sheetViews>
    <sheetView topLeftCell="A79" workbookViewId="0">
      <selection activeCell="A87" sqref="A87"/>
    </sheetView>
  </sheetViews>
  <sheetFormatPr defaultRowHeight="15" customHeight="1"/>
  <cols>
    <col min="1" max="1" width="30.7109375" style="32" customWidth="1"/>
    <col min="2" max="6" width="15.85546875" style="32" bestFit="1" customWidth="1"/>
    <col min="7" max="10" width="9.7109375" style="32" customWidth="1"/>
    <col min="11" max="11" width="14.7109375" style="32" customWidth="1"/>
    <col min="12" max="12" width="7.85546875" style="32" bestFit="1" customWidth="1"/>
    <col min="13" max="13" width="6.28515625" style="32" bestFit="1" customWidth="1"/>
    <col min="14" max="16" width="14.7109375" style="32" bestFit="1" customWidth="1"/>
    <col min="17" max="17" width="14.7109375" style="32" customWidth="1"/>
    <col min="18" max="18" width="7.85546875" style="32" bestFit="1" customWidth="1"/>
    <col min="19" max="19" width="6.28515625" style="32" bestFit="1" customWidth="1"/>
    <col min="20" max="22" width="15.85546875" style="32" bestFit="1" customWidth="1"/>
    <col min="23" max="23" width="15.85546875" style="32" customWidth="1"/>
    <col min="24" max="24" width="7.85546875" style="32" bestFit="1" customWidth="1"/>
    <col min="25" max="25" width="6.28515625" style="32" bestFit="1" customWidth="1"/>
    <col min="26" max="28" width="14.7109375" style="32" bestFit="1" customWidth="1"/>
    <col min="29" max="29" width="14.7109375" style="32" customWidth="1"/>
    <col min="30" max="30" width="7.85546875" style="32" bestFit="1" customWidth="1"/>
    <col min="31" max="31" width="6.28515625" style="32" bestFit="1" customWidth="1"/>
    <col min="32" max="34" width="15.85546875" style="32" bestFit="1" customWidth="1"/>
    <col min="35" max="35" width="15.85546875" style="32" customWidth="1"/>
    <col min="36" max="36" width="7.85546875" style="32" bestFit="1" customWidth="1"/>
    <col min="37" max="37" width="6.28515625" style="32" bestFit="1" customWidth="1"/>
    <col min="38" max="40" width="15.85546875" style="32" bestFit="1" customWidth="1"/>
    <col min="41" max="41" width="15.85546875" style="32" customWidth="1"/>
    <col min="42" max="42" width="7.85546875" style="32" bestFit="1" customWidth="1"/>
    <col min="43" max="43" width="6.28515625" style="32" bestFit="1" customWidth="1"/>
    <col min="44" max="16384" width="9.140625" style="32"/>
  </cols>
  <sheetData>
    <row r="1" spans="1:14" ht="15" customHeight="1">
      <c r="A1" s="146" t="str">
        <f>'Indice tavole'!C16</f>
        <v>Esportazioni per provincia e classe di valore esportato. Anni 2015-2019 e variazioni rispetto all'anno precedente</v>
      </c>
      <c r="N1" s="121" t="s">
        <v>110</v>
      </c>
    </row>
    <row r="2" spans="1:14" ht="15" customHeight="1">
      <c r="A2" s="119"/>
      <c r="N2" s="121"/>
    </row>
    <row r="3" spans="1:14" ht="15" customHeight="1">
      <c r="A3" s="146" t="s">
        <v>9</v>
      </c>
    </row>
    <row r="4" spans="1:14" ht="15" customHeight="1">
      <c r="A4" s="12" t="s">
        <v>98</v>
      </c>
      <c r="B4" s="124">
        <v>2015</v>
      </c>
      <c r="C4" s="124">
        <v>2016</v>
      </c>
      <c r="D4" s="124">
        <v>2017</v>
      </c>
      <c r="E4" s="12">
        <v>2018</v>
      </c>
      <c r="F4" s="124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14" ht="15" customHeight="1">
      <c r="A5" s="4" t="s">
        <v>99</v>
      </c>
      <c r="B5" s="125">
        <v>9824351.9999999907</v>
      </c>
      <c r="C5" s="125">
        <v>9725067</v>
      </c>
      <c r="D5" s="125">
        <v>11310113.999999993</v>
      </c>
      <c r="E5" s="125">
        <v>10450095.999999989</v>
      </c>
      <c r="F5" s="125">
        <v>8912010.9999999907</v>
      </c>
      <c r="G5" s="126">
        <f>F5/B5*100-100</f>
        <v>-9.2865259713821473</v>
      </c>
      <c r="H5" s="127">
        <f>F5/C5*100-100</f>
        <v>-8.360415408963334</v>
      </c>
      <c r="I5" s="227">
        <f>F5/D5*100-100</f>
        <v>-21.203172664749474</v>
      </c>
      <c r="J5" s="227">
        <f>F5/E5*100-100</f>
        <v>-14.718381534485431</v>
      </c>
    </row>
    <row r="6" spans="1:14" ht="15" customHeight="1">
      <c r="A6" s="4" t="s">
        <v>100</v>
      </c>
      <c r="B6" s="125">
        <v>14068454.999999994</v>
      </c>
      <c r="C6" s="125">
        <v>18006647</v>
      </c>
      <c r="D6" s="125">
        <v>17179078.000000004</v>
      </c>
      <c r="E6" s="125">
        <v>12850077.000000004</v>
      </c>
      <c r="F6" s="125">
        <v>9408871</v>
      </c>
      <c r="G6" s="126">
        <f t="shared" ref="G6:G13" si="0">F6/B6*100-100</f>
        <v>-33.120794003321592</v>
      </c>
      <c r="H6" s="127">
        <f t="shared" ref="H6:H13" si="1">F6/C6*100-100</f>
        <v>-47.747790024428205</v>
      </c>
      <c r="I6" s="227">
        <f t="shared" ref="I6:I13" si="2">F6/D6*100-100</f>
        <v>-45.230640433671709</v>
      </c>
      <c r="J6" s="227">
        <f t="shared" ref="J6:J13" si="3">F6/E6*100-100</f>
        <v>-26.779652760057417</v>
      </c>
    </row>
    <row r="7" spans="1:14" ht="15" customHeight="1">
      <c r="A7" s="4" t="s">
        <v>101</v>
      </c>
      <c r="B7" s="125">
        <v>35720221.999999985</v>
      </c>
      <c r="C7" s="125">
        <v>33960689</v>
      </c>
      <c r="D7" s="125">
        <v>46065073.000000007</v>
      </c>
      <c r="E7" s="125">
        <v>30802617.000000004</v>
      </c>
      <c r="F7" s="125">
        <v>27015247.999999996</v>
      </c>
      <c r="G7" s="126">
        <f t="shared" si="0"/>
        <v>-24.369876536601581</v>
      </c>
      <c r="H7" s="127">
        <f t="shared" si="1"/>
        <v>-20.451413691871807</v>
      </c>
      <c r="I7" s="227">
        <f t="shared" si="2"/>
        <v>-41.354162187043556</v>
      </c>
      <c r="J7" s="227">
        <f t="shared" si="3"/>
        <v>-12.295607869941733</v>
      </c>
    </row>
    <row r="8" spans="1:14" ht="15" customHeight="1">
      <c r="A8" s="4" t="s">
        <v>102</v>
      </c>
      <c r="B8" s="125">
        <v>89558892.99999997</v>
      </c>
      <c r="C8" s="125">
        <v>109408389</v>
      </c>
      <c r="D8" s="125">
        <v>84024952</v>
      </c>
      <c r="E8" s="125">
        <v>87898768.00000003</v>
      </c>
      <c r="F8" s="125">
        <v>74325184.999999985</v>
      </c>
      <c r="G8" s="126">
        <f t="shared" si="0"/>
        <v>-17.009710023995041</v>
      </c>
      <c r="H8" s="127">
        <f t="shared" si="1"/>
        <v>-32.066283326774894</v>
      </c>
      <c r="I8" s="227">
        <f t="shared" si="2"/>
        <v>-11.543912574921805</v>
      </c>
      <c r="J8" s="227">
        <f t="shared" si="3"/>
        <v>-15.442290385685538</v>
      </c>
    </row>
    <row r="9" spans="1:14" ht="15" customHeight="1">
      <c r="A9" s="4" t="s">
        <v>103</v>
      </c>
      <c r="B9" s="125">
        <v>60849377</v>
      </c>
      <c r="C9" s="125">
        <v>65814946</v>
      </c>
      <c r="D9" s="125">
        <v>95286607.000000015</v>
      </c>
      <c r="E9" s="125">
        <v>72261861</v>
      </c>
      <c r="F9" s="125">
        <v>89730113</v>
      </c>
      <c r="G9" s="126">
        <f t="shared" si="0"/>
        <v>47.462665065576601</v>
      </c>
      <c r="H9" s="127">
        <f t="shared" si="1"/>
        <v>36.336984915250099</v>
      </c>
      <c r="I9" s="227">
        <f t="shared" si="2"/>
        <v>-5.8313483656732785</v>
      </c>
      <c r="J9" s="227">
        <f t="shared" si="3"/>
        <v>24.173542942659608</v>
      </c>
    </row>
    <row r="10" spans="1:14" ht="15" customHeight="1">
      <c r="A10" s="4" t="s">
        <v>104</v>
      </c>
      <c r="B10" s="125">
        <v>229625802</v>
      </c>
      <c r="C10" s="125">
        <v>156530937</v>
      </c>
      <c r="D10" s="125">
        <v>155390040</v>
      </c>
      <c r="E10" s="125">
        <v>170094058</v>
      </c>
      <c r="F10" s="125">
        <v>150181966</v>
      </c>
      <c r="G10" s="126">
        <f t="shared" si="0"/>
        <v>-34.59708591458724</v>
      </c>
      <c r="H10" s="127">
        <f t="shared" si="1"/>
        <v>-4.0560486774572979</v>
      </c>
      <c r="I10" s="227">
        <f t="shared" si="2"/>
        <v>-3.3516137842554201</v>
      </c>
      <c r="J10" s="227">
        <f t="shared" si="3"/>
        <v>-11.706518284136649</v>
      </c>
    </row>
    <row r="11" spans="1:14" ht="15" customHeight="1">
      <c r="A11" s="4" t="s">
        <v>105</v>
      </c>
      <c r="B11" s="125">
        <v>620288224</v>
      </c>
      <c r="C11" s="125">
        <v>623335445</v>
      </c>
      <c r="D11" s="125">
        <v>670020214</v>
      </c>
      <c r="E11" s="125">
        <v>642512327.99999988</v>
      </c>
      <c r="F11" s="125">
        <v>763493750</v>
      </c>
      <c r="G11" s="126">
        <f t="shared" si="0"/>
        <v>23.086932890088207</v>
      </c>
      <c r="H11" s="127">
        <f t="shared" si="1"/>
        <v>22.485213399023053</v>
      </c>
      <c r="I11" s="227">
        <f t="shared" si="2"/>
        <v>13.950853130529566</v>
      </c>
      <c r="J11" s="227">
        <f t="shared" si="3"/>
        <v>18.82943201675036</v>
      </c>
    </row>
    <row r="12" spans="1:14" ht="15" customHeight="1">
      <c r="A12" s="4" t="s">
        <v>106</v>
      </c>
      <c r="B12" s="125">
        <v>2721737208</v>
      </c>
      <c r="C12" s="125">
        <v>2840098843</v>
      </c>
      <c r="D12" s="125">
        <v>2809594525</v>
      </c>
      <c r="E12" s="125">
        <v>2867044321</v>
      </c>
      <c r="F12" s="125">
        <v>2916964565</v>
      </c>
      <c r="G12" s="126">
        <f t="shared" si="0"/>
        <v>7.1728951798200313</v>
      </c>
      <c r="H12" s="127">
        <f t="shared" si="1"/>
        <v>2.706445312262673</v>
      </c>
      <c r="I12" s="227">
        <f t="shared" si="2"/>
        <v>3.8215493034533097</v>
      </c>
      <c r="J12" s="227">
        <f t="shared" si="3"/>
        <v>1.7411744783418044</v>
      </c>
    </row>
    <row r="13" spans="1:14" ht="15" customHeight="1">
      <c r="A13" s="8" t="s">
        <v>6</v>
      </c>
      <c r="B13" s="9">
        <f>SUM(B5:B12)</f>
        <v>3781672533</v>
      </c>
      <c r="C13" s="9">
        <f>SUM(C5:C12)</f>
        <v>3856880963</v>
      </c>
      <c r="D13" s="9">
        <f>SUM(D5:D12)</f>
        <v>3888870603</v>
      </c>
      <c r="E13" s="9">
        <f>SUM(E5:E12)</f>
        <v>3893914126</v>
      </c>
      <c r="F13" s="9">
        <f>SUM(F5:F12)</f>
        <v>4040031709</v>
      </c>
      <c r="G13" s="231">
        <f t="shared" si="0"/>
        <v>6.8318759423371773</v>
      </c>
      <c r="H13" s="231">
        <f t="shared" si="1"/>
        <v>4.7486751019025348</v>
      </c>
      <c r="I13" s="231">
        <f t="shared" si="2"/>
        <v>3.8870181456639159</v>
      </c>
      <c r="J13" s="231">
        <f t="shared" si="3"/>
        <v>3.7524603335333211</v>
      </c>
    </row>
    <row r="15" spans="1:14" ht="15" customHeight="1">
      <c r="A15" s="146" t="s">
        <v>12</v>
      </c>
    </row>
    <row r="16" spans="1:14" ht="15" customHeight="1">
      <c r="A16" s="12" t="s">
        <v>98</v>
      </c>
      <c r="B16" s="124">
        <v>2015</v>
      </c>
      <c r="C16" s="124">
        <v>2016</v>
      </c>
      <c r="D16" s="124">
        <v>2017</v>
      </c>
      <c r="E16" s="12">
        <v>2018</v>
      </c>
      <c r="F16" s="124">
        <v>2019</v>
      </c>
      <c r="G16" s="3" t="s">
        <v>585</v>
      </c>
      <c r="H16" s="3" t="s">
        <v>586</v>
      </c>
      <c r="I16" s="147" t="s">
        <v>587</v>
      </c>
      <c r="J16" s="3" t="s">
        <v>588</v>
      </c>
    </row>
    <row r="17" spans="1:10" ht="15" customHeight="1">
      <c r="A17" s="4" t="s">
        <v>99</v>
      </c>
      <c r="B17" s="125">
        <v>67091933.000000015</v>
      </c>
      <c r="C17" s="125">
        <v>72776449</v>
      </c>
      <c r="D17" s="125">
        <v>73606723.000000209</v>
      </c>
      <c r="E17" s="125">
        <v>69872654.000000119</v>
      </c>
      <c r="F17" s="125">
        <v>63242904.999999993</v>
      </c>
      <c r="G17" s="126">
        <f>F17/B17*100-100</f>
        <v>-5.7369460498328806</v>
      </c>
      <c r="H17" s="127">
        <f>F17/C17*100-100</f>
        <v>-13.099765282584769</v>
      </c>
      <c r="I17" s="227">
        <f>F17/D17*100-100</f>
        <v>-14.079988318458618</v>
      </c>
      <c r="J17" s="227">
        <f>F17/E17*100-100</f>
        <v>-9.4883314436576427</v>
      </c>
    </row>
    <row r="18" spans="1:10" ht="15" customHeight="1">
      <c r="A18" s="4" t="s">
        <v>100</v>
      </c>
      <c r="B18" s="125">
        <v>125201089.00000009</v>
      </c>
      <c r="C18" s="125">
        <v>134451508</v>
      </c>
      <c r="D18" s="125">
        <v>127119104.00000019</v>
      </c>
      <c r="E18" s="125">
        <v>91880058.000000149</v>
      </c>
      <c r="F18" s="125">
        <v>95297352.000000015</v>
      </c>
      <c r="G18" s="126">
        <f t="shared" ref="G18:G25" si="4">F18/B18*100-100</f>
        <v>-23.884566211720454</v>
      </c>
      <c r="H18" s="127">
        <f t="shared" ref="H18:H25" si="5">F18/C18*100-100</f>
        <v>-29.121395945964395</v>
      </c>
      <c r="I18" s="227">
        <f t="shared" ref="I18:I25" si="6">F18/D18*100-100</f>
        <v>-25.033021000525721</v>
      </c>
      <c r="J18" s="227">
        <f t="shared" ref="J18:J25" si="7">F18/E18*100-100</f>
        <v>3.7192989146783759</v>
      </c>
    </row>
    <row r="19" spans="1:10" ht="15" customHeight="1">
      <c r="A19" s="4" t="s">
        <v>101</v>
      </c>
      <c r="B19" s="125">
        <v>296157112.99999964</v>
      </c>
      <c r="C19" s="125">
        <v>296568677</v>
      </c>
      <c r="D19" s="125">
        <v>304778959.00000012</v>
      </c>
      <c r="E19" s="125">
        <v>219181406.99999991</v>
      </c>
      <c r="F19" s="125">
        <v>227678684.99999991</v>
      </c>
      <c r="G19" s="126">
        <f t="shared" si="4"/>
        <v>-23.122331017590597</v>
      </c>
      <c r="H19" s="127">
        <f t="shared" si="5"/>
        <v>-23.229018214893983</v>
      </c>
      <c r="I19" s="227">
        <f t="shared" si="6"/>
        <v>-25.297111799637122</v>
      </c>
      <c r="J19" s="227">
        <f t="shared" si="7"/>
        <v>3.8768242782564215</v>
      </c>
    </row>
    <row r="20" spans="1:10" ht="15" customHeight="1">
      <c r="A20" s="4" t="s">
        <v>102</v>
      </c>
      <c r="B20" s="125">
        <v>738524925.00000024</v>
      </c>
      <c r="C20" s="125">
        <v>762601377</v>
      </c>
      <c r="D20" s="125">
        <v>763589255.00000024</v>
      </c>
      <c r="E20" s="125">
        <v>710056490</v>
      </c>
      <c r="F20" s="125">
        <v>692705240.99999976</v>
      </c>
      <c r="G20" s="126">
        <f t="shared" si="4"/>
        <v>-6.2042163302749032</v>
      </c>
      <c r="H20" s="127">
        <f t="shared" si="5"/>
        <v>-9.1654877775024346</v>
      </c>
      <c r="I20" s="227">
        <f t="shared" si="6"/>
        <v>-9.2830030721163723</v>
      </c>
      <c r="J20" s="227">
        <f t="shared" si="7"/>
        <v>-2.4436434627898791</v>
      </c>
    </row>
    <row r="21" spans="1:10" ht="15" customHeight="1">
      <c r="A21" s="4" t="s">
        <v>103</v>
      </c>
      <c r="B21" s="125">
        <v>792443594.00000012</v>
      </c>
      <c r="C21" s="125">
        <v>765561191</v>
      </c>
      <c r="D21" s="125">
        <v>726360721</v>
      </c>
      <c r="E21" s="125">
        <v>742176758</v>
      </c>
      <c r="F21" s="125">
        <v>681896197</v>
      </c>
      <c r="G21" s="126">
        <f t="shared" si="4"/>
        <v>-13.95019126118396</v>
      </c>
      <c r="H21" s="127">
        <f t="shared" si="5"/>
        <v>-10.928583499734899</v>
      </c>
      <c r="I21" s="227">
        <f t="shared" si="6"/>
        <v>-6.1215485246482615</v>
      </c>
      <c r="J21" s="227">
        <f t="shared" si="7"/>
        <v>-8.1221299845662998</v>
      </c>
    </row>
    <row r="22" spans="1:10" ht="15" customHeight="1">
      <c r="A22" s="4" t="s">
        <v>104</v>
      </c>
      <c r="B22" s="125">
        <v>1660344290.0000005</v>
      </c>
      <c r="C22" s="125">
        <v>1716434690</v>
      </c>
      <c r="D22" s="125">
        <v>1749296883.999999</v>
      </c>
      <c r="E22" s="125">
        <v>1792819635.9999993</v>
      </c>
      <c r="F22" s="125">
        <v>2000926567.0000017</v>
      </c>
      <c r="G22" s="126">
        <f t="shared" si="4"/>
        <v>20.512750220016173</v>
      </c>
      <c r="H22" s="127">
        <f t="shared" si="5"/>
        <v>16.574582106587556</v>
      </c>
      <c r="I22" s="227">
        <f t="shared" si="6"/>
        <v>14.384618488807803</v>
      </c>
      <c r="J22" s="227">
        <f t="shared" si="7"/>
        <v>11.607800741423958</v>
      </c>
    </row>
    <row r="23" spans="1:10" ht="15" customHeight="1">
      <c r="A23" s="4" t="s">
        <v>105</v>
      </c>
      <c r="B23" s="125">
        <v>2347540572</v>
      </c>
      <c r="C23" s="125">
        <v>2498833774</v>
      </c>
      <c r="D23" s="125">
        <v>2793365011</v>
      </c>
      <c r="E23" s="125">
        <v>2706670632.999999</v>
      </c>
      <c r="F23" s="125">
        <v>2923799225.000001</v>
      </c>
      <c r="G23" s="126">
        <f t="shared" si="4"/>
        <v>24.547335192978338</v>
      </c>
      <c r="H23" s="127">
        <f t="shared" si="5"/>
        <v>17.006551432980615</v>
      </c>
      <c r="I23" s="227">
        <f t="shared" si="6"/>
        <v>4.6694296479823976</v>
      </c>
      <c r="J23" s="227">
        <f t="shared" si="7"/>
        <v>8.0219805599081297</v>
      </c>
    </row>
    <row r="24" spans="1:10" ht="15" customHeight="1">
      <c r="A24" s="4" t="s">
        <v>106</v>
      </c>
      <c r="B24" s="125">
        <v>2715510297</v>
      </c>
      <c r="C24" s="125">
        <v>2877466881</v>
      </c>
      <c r="D24" s="125">
        <v>3016605382</v>
      </c>
      <c r="E24" s="125">
        <v>3654681801.999999</v>
      </c>
      <c r="F24" s="125">
        <v>3525322165</v>
      </c>
      <c r="G24" s="126">
        <f t="shared" si="4"/>
        <v>29.821719655957537</v>
      </c>
      <c r="H24" s="127">
        <f t="shared" si="5"/>
        <v>22.514778129256953</v>
      </c>
      <c r="I24" s="227">
        <f t="shared" si="6"/>
        <v>16.86388236378211</v>
      </c>
      <c r="J24" s="227">
        <f t="shared" si="7"/>
        <v>-3.5395595022583848</v>
      </c>
    </row>
    <row r="25" spans="1:10" ht="15" customHeight="1">
      <c r="A25" s="8" t="s">
        <v>6</v>
      </c>
      <c r="B25" s="9">
        <f>SUM(B17:B24)</f>
        <v>8742813813</v>
      </c>
      <c r="C25" s="9">
        <f>SUM(C17:C24)</f>
        <v>9124694547</v>
      </c>
      <c r="D25" s="9">
        <v>9554722039</v>
      </c>
      <c r="E25" s="9">
        <f>SUM(E17:E24)</f>
        <v>9987339437.9999962</v>
      </c>
      <c r="F25" s="9">
        <f>SUM(F17:F24)</f>
        <v>10210868337.000002</v>
      </c>
      <c r="G25" s="231">
        <f t="shared" si="4"/>
        <v>16.791556533173562</v>
      </c>
      <c r="H25" s="231">
        <f t="shared" si="5"/>
        <v>11.903672878092266</v>
      </c>
      <c r="I25" s="231">
        <f t="shared" si="6"/>
        <v>6.8672463240874606</v>
      </c>
      <c r="J25" s="231">
        <f t="shared" si="7"/>
        <v>2.2381225789675199</v>
      </c>
    </row>
    <row r="27" spans="1:10" ht="15" customHeight="1">
      <c r="A27" s="146" t="s">
        <v>13</v>
      </c>
    </row>
    <row r="28" spans="1:10" ht="15" customHeight="1">
      <c r="A28" s="12" t="s">
        <v>98</v>
      </c>
      <c r="B28" s="124">
        <v>2015</v>
      </c>
      <c r="C28" s="124">
        <v>2016</v>
      </c>
      <c r="D28" s="124">
        <v>2017</v>
      </c>
      <c r="E28" s="12">
        <v>2018</v>
      </c>
      <c r="F28" s="124">
        <v>2019</v>
      </c>
      <c r="G28" s="3" t="s">
        <v>585</v>
      </c>
      <c r="H28" s="3" t="s">
        <v>586</v>
      </c>
      <c r="I28" s="147" t="s">
        <v>587</v>
      </c>
      <c r="J28" s="3" t="s">
        <v>588</v>
      </c>
    </row>
    <row r="29" spans="1:10" ht="15" customHeight="1">
      <c r="A29" s="4" t="s">
        <v>99</v>
      </c>
      <c r="B29" s="144">
        <v>10816320.000000002</v>
      </c>
      <c r="C29" s="125">
        <v>11804579</v>
      </c>
      <c r="D29" s="144">
        <v>10661097.000000007</v>
      </c>
      <c r="E29" s="144">
        <v>10587934.000000004</v>
      </c>
      <c r="F29" s="125">
        <v>9327074.0000000019</v>
      </c>
      <c r="G29" s="126">
        <f>F29/B29*100-100</f>
        <v>-13.76850906777905</v>
      </c>
      <c r="H29" s="127">
        <f>F29/C29*100-100</f>
        <v>-20.987660805184134</v>
      </c>
      <c r="I29" s="227">
        <f>F29/D29*100-100</f>
        <v>-12.512999365825152</v>
      </c>
      <c r="J29" s="227">
        <f>F29/E29*100-100</f>
        <v>-11.908461084098192</v>
      </c>
    </row>
    <row r="30" spans="1:10" ht="15" customHeight="1">
      <c r="A30" s="4" t="s">
        <v>100</v>
      </c>
      <c r="B30" s="144">
        <v>14921558.000000007</v>
      </c>
      <c r="C30" s="125">
        <v>23061439</v>
      </c>
      <c r="D30" s="144">
        <v>22054782.999999989</v>
      </c>
      <c r="E30" s="144">
        <v>13778109.999999996</v>
      </c>
      <c r="F30" s="125">
        <v>14514726</v>
      </c>
      <c r="G30" s="126">
        <f t="shared" ref="G30:G37" si="8">F30/B30*100-100</f>
        <v>-2.7264713242411176</v>
      </c>
      <c r="H30" s="127">
        <f t="shared" ref="H30:H37" si="9">F30/C30*100-100</f>
        <v>-37.060623146716907</v>
      </c>
      <c r="I30" s="227">
        <f t="shared" ref="I30:I37" si="10">F30/D30*100-100</f>
        <v>-34.187853945332364</v>
      </c>
      <c r="J30" s="227">
        <f t="shared" ref="J30:J37" si="11">F30/E30*100-100</f>
        <v>5.3462775373400433</v>
      </c>
    </row>
    <row r="31" spans="1:10" ht="15" customHeight="1">
      <c r="A31" s="4" t="s">
        <v>101</v>
      </c>
      <c r="B31" s="144">
        <v>39305211.999999985</v>
      </c>
      <c r="C31" s="125">
        <v>37657420</v>
      </c>
      <c r="D31" s="144">
        <v>34357864.999999993</v>
      </c>
      <c r="E31" s="144">
        <v>25253675.000000004</v>
      </c>
      <c r="F31" s="125">
        <v>23909228</v>
      </c>
      <c r="G31" s="126">
        <f t="shared" si="8"/>
        <v>-39.170337002634639</v>
      </c>
      <c r="H31" s="127">
        <f t="shared" si="9"/>
        <v>-36.508587152279681</v>
      </c>
      <c r="I31" s="227">
        <f t="shared" si="10"/>
        <v>-30.411194059933564</v>
      </c>
      <c r="J31" s="227">
        <f t="shared" si="11"/>
        <v>-5.3237677288553158</v>
      </c>
    </row>
    <row r="32" spans="1:10" ht="15" customHeight="1">
      <c r="A32" s="4" t="s">
        <v>102</v>
      </c>
      <c r="B32" s="144">
        <v>94648950.999999985</v>
      </c>
      <c r="C32" s="125">
        <v>100015233</v>
      </c>
      <c r="D32" s="144">
        <v>105465304.99999996</v>
      </c>
      <c r="E32" s="144">
        <v>94138707.000000015</v>
      </c>
      <c r="F32" s="125">
        <v>107241166.00000001</v>
      </c>
      <c r="G32" s="126">
        <f t="shared" si="8"/>
        <v>13.30412526177922</v>
      </c>
      <c r="H32" s="127">
        <f t="shared" si="9"/>
        <v>7.2248324412742306</v>
      </c>
      <c r="I32" s="227">
        <f t="shared" si="10"/>
        <v>1.6838343187838518</v>
      </c>
      <c r="J32" s="227">
        <f t="shared" si="11"/>
        <v>13.918248314160508</v>
      </c>
    </row>
    <row r="33" spans="1:10" ht="15" customHeight="1">
      <c r="A33" s="4" t="s">
        <v>103</v>
      </c>
      <c r="B33" s="144">
        <v>126282736</v>
      </c>
      <c r="C33" s="125">
        <v>159365901</v>
      </c>
      <c r="D33" s="144">
        <v>126183555</v>
      </c>
      <c r="E33" s="144">
        <v>130167647.00000001</v>
      </c>
      <c r="F33" s="125">
        <v>137177992</v>
      </c>
      <c r="G33" s="126">
        <f t="shared" si="8"/>
        <v>8.6276686308095236</v>
      </c>
      <c r="H33" s="127">
        <f t="shared" si="9"/>
        <v>-13.922620121854052</v>
      </c>
      <c r="I33" s="227">
        <f t="shared" si="10"/>
        <v>8.7130506031471384</v>
      </c>
      <c r="J33" s="227">
        <f t="shared" si="11"/>
        <v>5.3856278127236976</v>
      </c>
    </row>
    <row r="34" spans="1:10" ht="15" customHeight="1">
      <c r="A34" s="4" t="s">
        <v>104</v>
      </c>
      <c r="B34" s="144">
        <v>449230427</v>
      </c>
      <c r="C34" s="125">
        <v>382558448</v>
      </c>
      <c r="D34" s="144">
        <v>358797081</v>
      </c>
      <c r="E34" s="144">
        <v>316189466.99999994</v>
      </c>
      <c r="F34" s="125">
        <v>326704653.00000012</v>
      </c>
      <c r="G34" s="126">
        <f t="shared" si="8"/>
        <v>-27.274593757648532</v>
      </c>
      <c r="H34" s="127">
        <f t="shared" si="9"/>
        <v>-14.600068379616573</v>
      </c>
      <c r="I34" s="227">
        <f t="shared" si="10"/>
        <v>-8.9444506935662247</v>
      </c>
      <c r="J34" s="227">
        <f t="shared" si="11"/>
        <v>3.3255965480975931</v>
      </c>
    </row>
    <row r="35" spans="1:10" ht="15" customHeight="1">
      <c r="A35" s="4" t="s">
        <v>105</v>
      </c>
      <c r="B35" s="144">
        <v>353229569</v>
      </c>
      <c r="C35" s="125">
        <v>506530353</v>
      </c>
      <c r="D35" s="144">
        <v>493762398</v>
      </c>
      <c r="E35" s="144">
        <v>579748108</v>
      </c>
      <c r="F35" s="125">
        <v>390714495</v>
      </c>
      <c r="G35" s="126">
        <f t="shared" si="8"/>
        <v>10.612057791798279</v>
      </c>
      <c r="H35" s="127">
        <f t="shared" si="9"/>
        <v>-22.86454450637828</v>
      </c>
      <c r="I35" s="227">
        <f t="shared" si="10"/>
        <v>-20.869937325604127</v>
      </c>
      <c r="J35" s="227">
        <f t="shared" si="11"/>
        <v>-32.606162985528883</v>
      </c>
    </row>
    <row r="36" spans="1:10" ht="15" customHeight="1">
      <c r="A36" s="4" t="s">
        <v>106</v>
      </c>
      <c r="B36" s="144">
        <v>346597245</v>
      </c>
      <c r="C36" s="125">
        <v>135684264</v>
      </c>
      <c r="D36" s="144">
        <v>317322690</v>
      </c>
      <c r="E36" s="144">
        <v>288718810</v>
      </c>
      <c r="F36" s="125">
        <v>639301645</v>
      </c>
      <c r="G36" s="126">
        <f t="shared" si="8"/>
        <v>84.450873231840006</v>
      </c>
      <c r="H36" s="127">
        <f t="shared" si="9"/>
        <v>371.16859844557951</v>
      </c>
      <c r="I36" s="227">
        <f t="shared" si="10"/>
        <v>101.46735961427785</v>
      </c>
      <c r="J36" s="227">
        <f t="shared" si="11"/>
        <v>121.42708505898869</v>
      </c>
    </row>
    <row r="37" spans="1:10" ht="15" customHeight="1">
      <c r="A37" s="8" t="s">
        <v>6</v>
      </c>
      <c r="B37" s="9">
        <f>SUM(B29:B36)</f>
        <v>1435032018</v>
      </c>
      <c r="C37" s="9">
        <f>SUM(C29:C36)</f>
        <v>1356677637</v>
      </c>
      <c r="D37" s="9">
        <v>1468604774</v>
      </c>
      <c r="E37" s="9">
        <f>SUM(E29:E36)</f>
        <v>1458582458</v>
      </c>
      <c r="F37" s="9">
        <f>SUM(F29:F36)</f>
        <v>1648890979</v>
      </c>
      <c r="G37" s="231">
        <f t="shared" si="8"/>
        <v>14.902730971679262</v>
      </c>
      <c r="H37" s="231">
        <f t="shared" si="9"/>
        <v>21.538892809213465</v>
      </c>
      <c r="I37" s="231">
        <f t="shared" si="10"/>
        <v>12.276019266160972</v>
      </c>
      <c r="J37" s="231">
        <f t="shared" si="11"/>
        <v>13.047498271777513</v>
      </c>
    </row>
    <row r="39" spans="1:10" ht="15" customHeight="1">
      <c r="A39" s="146" t="s">
        <v>10</v>
      </c>
    </row>
    <row r="40" spans="1:10" ht="15" customHeight="1">
      <c r="A40" s="12" t="s">
        <v>98</v>
      </c>
      <c r="B40" s="124">
        <v>2015</v>
      </c>
      <c r="C40" s="124">
        <v>2016</v>
      </c>
      <c r="D40" s="124">
        <v>2017</v>
      </c>
      <c r="E40" s="12">
        <v>2018</v>
      </c>
      <c r="F40" s="124">
        <v>2019</v>
      </c>
      <c r="G40" s="3" t="s">
        <v>585</v>
      </c>
      <c r="H40" s="3" t="s">
        <v>586</v>
      </c>
      <c r="I40" s="147" t="s">
        <v>587</v>
      </c>
      <c r="J40" s="3" t="s">
        <v>588</v>
      </c>
    </row>
    <row r="41" spans="1:10" ht="15" customHeight="1">
      <c r="A41" s="4" t="s">
        <v>99</v>
      </c>
      <c r="B41" s="144">
        <v>78967653.999999836</v>
      </c>
      <c r="C41" s="125">
        <v>68937111</v>
      </c>
      <c r="D41" s="144">
        <v>68308482.000000075</v>
      </c>
      <c r="E41" s="144">
        <v>62906011.999999873</v>
      </c>
      <c r="F41" s="125">
        <v>70445517.000000164</v>
      </c>
      <c r="G41" s="126">
        <f>F41/B41*100-100</f>
        <v>-10.791933872063225</v>
      </c>
      <c r="H41" s="127">
        <f>F41/C41*100-100</f>
        <v>2.1880899534652229</v>
      </c>
      <c r="I41" s="227">
        <f>F41/D41*100-100</f>
        <v>3.1285060616631455</v>
      </c>
      <c r="J41" s="227">
        <f>F41/E41*100-100</f>
        <v>11.9853488725375</v>
      </c>
    </row>
    <row r="42" spans="1:10" ht="15" customHeight="1">
      <c r="A42" s="4" t="s">
        <v>100</v>
      </c>
      <c r="B42" s="144">
        <v>139635004.99999991</v>
      </c>
      <c r="C42" s="125">
        <v>132626367</v>
      </c>
      <c r="D42" s="144">
        <v>133910330.00000007</v>
      </c>
      <c r="E42" s="144">
        <v>82337015.000000089</v>
      </c>
      <c r="F42" s="125">
        <v>91683236.00000006</v>
      </c>
      <c r="G42" s="126">
        <f t="shared" ref="G42:G49" si="12">F42/B42*100-100</f>
        <v>-34.34079369997508</v>
      </c>
      <c r="H42" s="127">
        <f t="shared" ref="H42:H49" si="13">F42/C42*100-100</f>
        <v>-30.871034113450406</v>
      </c>
      <c r="I42" s="227">
        <f t="shared" ref="I42:I49" si="14">F42/D42*100-100</f>
        <v>-31.533858515620111</v>
      </c>
      <c r="J42" s="227">
        <f t="shared" ref="J42:J49" si="15">F42/E42*100-100</f>
        <v>11.351177839031394</v>
      </c>
    </row>
    <row r="43" spans="1:10" ht="15" customHeight="1">
      <c r="A43" s="4" t="s">
        <v>101</v>
      </c>
      <c r="B43" s="144">
        <v>315371202.99999988</v>
      </c>
      <c r="C43" s="125">
        <v>310579148</v>
      </c>
      <c r="D43" s="144">
        <v>302171952.00000012</v>
      </c>
      <c r="E43" s="144">
        <v>190511662.99999994</v>
      </c>
      <c r="F43" s="125">
        <v>228165764.00000015</v>
      </c>
      <c r="G43" s="126">
        <f t="shared" si="12"/>
        <v>-27.651680993841339</v>
      </c>
      <c r="H43" s="127">
        <f t="shared" si="13"/>
        <v>-26.535388653973584</v>
      </c>
      <c r="I43" s="227">
        <f t="shared" si="14"/>
        <v>-24.491415404431692</v>
      </c>
      <c r="J43" s="227">
        <f t="shared" si="15"/>
        <v>19.764722225956447</v>
      </c>
    </row>
    <row r="44" spans="1:10" ht="15" customHeight="1">
      <c r="A44" s="4" t="s">
        <v>102</v>
      </c>
      <c r="B44" s="144">
        <v>889252417.0000006</v>
      </c>
      <c r="C44" s="125">
        <v>899982991</v>
      </c>
      <c r="D44" s="144">
        <v>872014048.99999988</v>
      </c>
      <c r="E44" s="144">
        <v>877350344.0000006</v>
      </c>
      <c r="F44" s="125">
        <v>800447848.99999964</v>
      </c>
      <c r="G44" s="126">
        <f t="shared" si="12"/>
        <v>-9.9864297585598649</v>
      </c>
      <c r="H44" s="127">
        <f t="shared" si="13"/>
        <v>-11.059669237682328</v>
      </c>
      <c r="I44" s="227">
        <f t="shared" si="14"/>
        <v>-8.2070008025754078</v>
      </c>
      <c r="J44" s="227">
        <f t="shared" si="15"/>
        <v>-8.7653120017470343</v>
      </c>
    </row>
    <row r="45" spans="1:10" ht="15" customHeight="1">
      <c r="A45" s="4" t="s">
        <v>103</v>
      </c>
      <c r="B45" s="144">
        <v>840241845.99999988</v>
      </c>
      <c r="C45" s="125">
        <v>955472119</v>
      </c>
      <c r="D45" s="144">
        <v>995553085.00000024</v>
      </c>
      <c r="E45" s="144">
        <v>989182802</v>
      </c>
      <c r="F45" s="125">
        <v>942745901.99999964</v>
      </c>
      <c r="G45" s="126">
        <f t="shared" si="12"/>
        <v>12.199351471004903</v>
      </c>
      <c r="H45" s="127">
        <f t="shared" si="13"/>
        <v>-1.3319297075166929</v>
      </c>
      <c r="I45" s="227">
        <f t="shared" si="14"/>
        <v>-5.3043060983534218</v>
      </c>
      <c r="J45" s="227">
        <f t="shared" si="15"/>
        <v>-4.6944710225562858</v>
      </c>
    </row>
    <row r="46" spans="1:10" ht="15" customHeight="1">
      <c r="A46" s="4" t="s">
        <v>104</v>
      </c>
      <c r="B46" s="144">
        <v>1834353425.9999993</v>
      </c>
      <c r="C46" s="125">
        <v>1868607586</v>
      </c>
      <c r="D46" s="144">
        <v>2070289581.000001</v>
      </c>
      <c r="E46" s="144">
        <v>2073543414</v>
      </c>
      <c r="F46" s="125">
        <v>2094622452.0000002</v>
      </c>
      <c r="G46" s="126">
        <f t="shared" si="12"/>
        <v>14.188597590353396</v>
      </c>
      <c r="H46" s="127">
        <f t="shared" si="13"/>
        <v>12.095362755313161</v>
      </c>
      <c r="I46" s="227">
        <f t="shared" si="14"/>
        <v>1.1753365917170981</v>
      </c>
      <c r="J46" s="227">
        <f t="shared" si="15"/>
        <v>1.0165708543973722</v>
      </c>
    </row>
    <row r="47" spans="1:10" ht="15" customHeight="1">
      <c r="A47" s="4" t="s">
        <v>105</v>
      </c>
      <c r="B47" s="144">
        <v>2478533925.0000005</v>
      </c>
      <c r="C47" s="125">
        <v>2700577091</v>
      </c>
      <c r="D47" s="144">
        <v>2797398596.000001</v>
      </c>
      <c r="E47" s="144">
        <v>2915025202.999999</v>
      </c>
      <c r="F47" s="125">
        <v>3088160934.9999995</v>
      </c>
      <c r="G47" s="126">
        <f t="shared" si="12"/>
        <v>24.596274590028017</v>
      </c>
      <c r="H47" s="127">
        <f t="shared" si="13"/>
        <v>14.351889649500094</v>
      </c>
      <c r="I47" s="227">
        <f t="shared" si="14"/>
        <v>10.394026057486386</v>
      </c>
      <c r="J47" s="227">
        <f t="shared" si="15"/>
        <v>5.9394248743310385</v>
      </c>
    </row>
    <row r="48" spans="1:10" ht="15" customHeight="1">
      <c r="A48" s="4" t="s">
        <v>106</v>
      </c>
      <c r="B48" s="144">
        <v>5343138869</v>
      </c>
      <c r="C48" s="125">
        <v>5246902076</v>
      </c>
      <c r="D48" s="144">
        <v>5715814087.000001</v>
      </c>
      <c r="E48" s="144">
        <v>6360505347.9999981</v>
      </c>
      <c r="F48" s="125">
        <v>6224148032.999999</v>
      </c>
      <c r="G48" s="126">
        <f t="shared" si="12"/>
        <v>16.488606895685749</v>
      </c>
      <c r="H48" s="127">
        <f t="shared" si="13"/>
        <v>18.625199076423527</v>
      </c>
      <c r="I48" s="227">
        <f t="shared" si="14"/>
        <v>8.8934653622858093</v>
      </c>
      <c r="J48" s="227">
        <f t="shared" si="15"/>
        <v>-2.1438125988350123</v>
      </c>
    </row>
    <row r="49" spans="1:10" ht="15" customHeight="1">
      <c r="A49" s="8" t="s">
        <v>6</v>
      </c>
      <c r="B49" s="9">
        <f>SUM(B41:B48)</f>
        <v>11919494345</v>
      </c>
      <c r="C49" s="9">
        <f>SUM(C41:C48)</f>
        <v>12183684489</v>
      </c>
      <c r="D49" s="9">
        <v>12955460162.000004</v>
      </c>
      <c r="E49" s="9">
        <f>SUM(E41:E48)</f>
        <v>13551361800.999998</v>
      </c>
      <c r="F49" s="9">
        <f>SUM(F41:F48)</f>
        <v>13540419688</v>
      </c>
      <c r="G49" s="231">
        <f t="shared" si="12"/>
        <v>13.598943848485874</v>
      </c>
      <c r="H49" s="231">
        <f t="shared" si="13"/>
        <v>11.135672466115835</v>
      </c>
      <c r="I49" s="231">
        <f t="shared" si="14"/>
        <v>4.5151582320152244</v>
      </c>
      <c r="J49" s="231">
        <f t="shared" si="15"/>
        <v>-8.0745486399678157E-2</v>
      </c>
    </row>
    <row r="51" spans="1:10" ht="15" customHeight="1">
      <c r="A51" s="146" t="s">
        <v>11</v>
      </c>
    </row>
    <row r="52" spans="1:10" ht="15" customHeight="1">
      <c r="A52" s="12" t="s">
        <v>98</v>
      </c>
      <c r="B52" s="124">
        <v>2015</v>
      </c>
      <c r="C52" s="124">
        <v>2016</v>
      </c>
      <c r="D52" s="124">
        <v>2017</v>
      </c>
      <c r="E52" s="12">
        <v>2018</v>
      </c>
      <c r="F52" s="124">
        <v>2019</v>
      </c>
      <c r="G52" s="3" t="s">
        <v>585</v>
      </c>
      <c r="H52" s="3" t="s">
        <v>586</v>
      </c>
      <c r="I52" s="147" t="s">
        <v>587</v>
      </c>
      <c r="J52" s="3" t="s">
        <v>588</v>
      </c>
    </row>
    <row r="53" spans="1:10" ht="15" customHeight="1">
      <c r="A53" s="4" t="s">
        <v>99</v>
      </c>
      <c r="B53" s="144">
        <v>61426417.999999911</v>
      </c>
      <c r="C53" s="125">
        <v>63917844</v>
      </c>
      <c r="D53" s="144">
        <v>60369387.999999985</v>
      </c>
      <c r="E53" s="144">
        <v>54504865.000000015</v>
      </c>
      <c r="F53" s="125">
        <v>54245069.999999881</v>
      </c>
      <c r="G53" s="126">
        <f>F53/B53*100-100</f>
        <v>-11.690976348319765</v>
      </c>
      <c r="H53" s="127">
        <f>F53/C53*100-100</f>
        <v>-15.13313559199544</v>
      </c>
      <c r="I53" s="227">
        <f>F53/D53*100-100</f>
        <v>-10.1447409074283</v>
      </c>
      <c r="J53" s="227">
        <f>F53/E53*100-100</f>
        <v>-0.476645525129058</v>
      </c>
    </row>
    <row r="54" spans="1:10" ht="15" customHeight="1">
      <c r="A54" s="4" t="s">
        <v>100</v>
      </c>
      <c r="B54" s="144">
        <v>96905207.000000164</v>
      </c>
      <c r="C54" s="125">
        <v>91906651</v>
      </c>
      <c r="D54" s="144">
        <v>87333696</v>
      </c>
      <c r="E54" s="144">
        <v>65849563.999999985</v>
      </c>
      <c r="F54" s="125">
        <v>67352407.999999955</v>
      </c>
      <c r="G54" s="126">
        <f t="shared" ref="G54:G61" si="16">F54/B54*100-100</f>
        <v>-30.496605822223927</v>
      </c>
      <c r="H54" s="127">
        <f t="shared" ref="H54:H61" si="17">F54/C54*100-100</f>
        <v>-26.716502813273053</v>
      </c>
      <c r="I54" s="227">
        <f t="shared" ref="I54:I61" si="18">F54/D54*100-100</f>
        <v>-22.879242394596517</v>
      </c>
      <c r="J54" s="227">
        <f t="shared" ref="J54:J61" si="19">F54/E54*100-100</f>
        <v>2.2822383455719972</v>
      </c>
    </row>
    <row r="55" spans="1:10" ht="15" customHeight="1">
      <c r="A55" s="4" t="s">
        <v>101</v>
      </c>
      <c r="B55" s="144">
        <v>185513033.00000003</v>
      </c>
      <c r="C55" s="125">
        <v>186336972</v>
      </c>
      <c r="D55" s="144">
        <v>170847042</v>
      </c>
      <c r="E55" s="144">
        <v>135076861</v>
      </c>
      <c r="F55" s="125">
        <v>127535211.00000004</v>
      </c>
      <c r="G55" s="126">
        <f t="shared" si="16"/>
        <v>-31.252694790451713</v>
      </c>
      <c r="H55" s="127">
        <f t="shared" si="17"/>
        <v>-31.556679476362831</v>
      </c>
      <c r="I55" s="227">
        <f t="shared" si="18"/>
        <v>-25.351232595528316</v>
      </c>
      <c r="J55" s="227">
        <f t="shared" si="19"/>
        <v>-5.5832286478732698</v>
      </c>
    </row>
    <row r="56" spans="1:10" ht="15" customHeight="1">
      <c r="A56" s="4" t="s">
        <v>102</v>
      </c>
      <c r="B56" s="144">
        <v>342167753.99999994</v>
      </c>
      <c r="C56" s="125">
        <v>361155386</v>
      </c>
      <c r="D56" s="144">
        <v>375304092.99999994</v>
      </c>
      <c r="E56" s="144">
        <v>355503014.99999994</v>
      </c>
      <c r="F56" s="125">
        <v>344798038.00000012</v>
      </c>
      <c r="G56" s="126">
        <f t="shared" si="16"/>
        <v>0.76871182899374446</v>
      </c>
      <c r="H56" s="127">
        <f t="shared" si="17"/>
        <v>-4.5291718285491243</v>
      </c>
      <c r="I56" s="227">
        <f t="shared" si="18"/>
        <v>-8.1283565964200193</v>
      </c>
      <c r="J56" s="227">
        <f t="shared" si="19"/>
        <v>-3.011219750133435</v>
      </c>
    </row>
    <row r="57" spans="1:10" ht="15" customHeight="1">
      <c r="A57" s="4" t="s">
        <v>103</v>
      </c>
      <c r="B57" s="144">
        <v>357855466.00000006</v>
      </c>
      <c r="C57" s="125">
        <v>377129802</v>
      </c>
      <c r="D57" s="144">
        <v>370782080</v>
      </c>
      <c r="E57" s="144">
        <v>398687202.99999982</v>
      </c>
      <c r="F57" s="125">
        <v>398579658</v>
      </c>
      <c r="G57" s="126">
        <f t="shared" si="16"/>
        <v>11.380067057575687</v>
      </c>
      <c r="H57" s="127">
        <f t="shared" si="17"/>
        <v>5.6876587016583642</v>
      </c>
      <c r="I57" s="227">
        <f t="shared" si="18"/>
        <v>7.497012261218245</v>
      </c>
      <c r="J57" s="227">
        <f t="shared" si="19"/>
        <v>-2.6974781028982875E-2</v>
      </c>
    </row>
    <row r="58" spans="1:10" ht="15" customHeight="1">
      <c r="A58" s="4" t="s">
        <v>104</v>
      </c>
      <c r="B58" s="144">
        <v>976008741</v>
      </c>
      <c r="C58" s="125">
        <v>935364759</v>
      </c>
      <c r="D58" s="144">
        <v>824021368.99999928</v>
      </c>
      <c r="E58" s="144">
        <v>792055803.99999988</v>
      </c>
      <c r="F58" s="125">
        <v>757496091.00000012</v>
      </c>
      <c r="G58" s="126">
        <f t="shared" si="16"/>
        <v>-22.388390679382226</v>
      </c>
      <c r="H58" s="127">
        <f t="shared" si="17"/>
        <v>-19.015968507318959</v>
      </c>
      <c r="I58" s="227">
        <f t="shared" si="18"/>
        <v>-8.0732467024164265</v>
      </c>
      <c r="J58" s="227">
        <f t="shared" si="19"/>
        <v>-4.3632926904225684</v>
      </c>
    </row>
    <row r="59" spans="1:10" ht="15" customHeight="1">
      <c r="A59" s="4" t="s">
        <v>105</v>
      </c>
      <c r="B59" s="144">
        <v>1061544536.0000001</v>
      </c>
      <c r="C59" s="125">
        <v>1218682307</v>
      </c>
      <c r="D59" s="144">
        <v>1169755115</v>
      </c>
      <c r="E59" s="144">
        <v>1274020986</v>
      </c>
      <c r="F59" s="125">
        <v>1060097028.9999999</v>
      </c>
      <c r="G59" s="126">
        <f t="shared" si="16"/>
        <v>-0.13635857478524827</v>
      </c>
      <c r="H59" s="127">
        <f t="shared" si="17"/>
        <v>-13.01284814664993</v>
      </c>
      <c r="I59" s="227">
        <f t="shared" si="18"/>
        <v>-9.374448086939978</v>
      </c>
      <c r="J59" s="227">
        <f t="shared" si="19"/>
        <v>-16.7912427935469</v>
      </c>
    </row>
    <row r="60" spans="1:10" ht="15" customHeight="1">
      <c r="A60" s="4" t="s">
        <v>106</v>
      </c>
      <c r="B60" s="144">
        <v>1304715138</v>
      </c>
      <c r="C60" s="125">
        <v>1360856168</v>
      </c>
      <c r="D60" s="144">
        <v>1659393944</v>
      </c>
      <c r="E60" s="144">
        <v>1963703200.9999998</v>
      </c>
      <c r="F60" s="125">
        <v>2052283786.999999</v>
      </c>
      <c r="G60" s="126">
        <f t="shared" si="16"/>
        <v>57.297461125954896</v>
      </c>
      <c r="H60" s="127">
        <f t="shared" si="17"/>
        <v>50.808280497134717</v>
      </c>
      <c r="I60" s="227">
        <f t="shared" si="18"/>
        <v>23.676707054440044</v>
      </c>
      <c r="J60" s="227">
        <f t="shared" si="19"/>
        <v>4.5108948213197664</v>
      </c>
    </row>
    <row r="61" spans="1:10" ht="15" customHeight="1">
      <c r="A61" s="8" t="s">
        <v>6</v>
      </c>
      <c r="B61" s="9">
        <f>SUM(B53:B60)</f>
        <v>4386136293</v>
      </c>
      <c r="C61" s="9">
        <f>SUM(C53:C60)</f>
        <v>4595349889</v>
      </c>
      <c r="D61" s="9">
        <v>4717806726.999999</v>
      </c>
      <c r="E61" s="9">
        <f>SUM(E53:E60)</f>
        <v>5039401498.999999</v>
      </c>
      <c r="F61" s="9">
        <f>SUM(F53:F60)</f>
        <v>4862387291.999999</v>
      </c>
      <c r="G61" s="231">
        <f t="shared" si="16"/>
        <v>10.858098499129312</v>
      </c>
      <c r="H61" s="231">
        <f t="shared" si="17"/>
        <v>5.8110352737059827</v>
      </c>
      <c r="I61" s="231">
        <f t="shared" si="18"/>
        <v>3.0645715979114954</v>
      </c>
      <c r="J61" s="231">
        <f t="shared" si="19"/>
        <v>-3.5126037692199361</v>
      </c>
    </row>
    <row r="63" spans="1:10" ht="15" customHeight="1">
      <c r="A63" s="146" t="s">
        <v>8</v>
      </c>
    </row>
    <row r="64" spans="1:10" ht="15" customHeight="1">
      <c r="A64" s="12" t="s">
        <v>98</v>
      </c>
      <c r="B64" s="124">
        <v>2015</v>
      </c>
      <c r="C64" s="124">
        <v>2016</v>
      </c>
      <c r="D64" s="124">
        <v>2017</v>
      </c>
      <c r="E64" s="12">
        <v>2018</v>
      </c>
      <c r="F64" s="124">
        <v>2019</v>
      </c>
      <c r="G64" s="3" t="s">
        <v>585</v>
      </c>
      <c r="H64" s="3" t="s">
        <v>586</v>
      </c>
      <c r="I64" s="147" t="s">
        <v>587</v>
      </c>
      <c r="J64" s="3" t="s">
        <v>588</v>
      </c>
    </row>
    <row r="65" spans="1:10" ht="15" customHeight="1">
      <c r="A65" s="4" t="s">
        <v>99</v>
      </c>
      <c r="B65" s="144">
        <v>79855438.000000045</v>
      </c>
      <c r="C65" s="125">
        <v>79919238</v>
      </c>
      <c r="D65" s="144">
        <v>78061288.999999806</v>
      </c>
      <c r="E65" s="144">
        <v>69200103.999999836</v>
      </c>
      <c r="F65" s="125">
        <v>70150510.999999821</v>
      </c>
      <c r="G65" s="126">
        <f>F65/B65*100-100</f>
        <v>-12.153119741200612</v>
      </c>
      <c r="H65" s="127">
        <f>F65/C65*100-100</f>
        <v>-12.223248424866341</v>
      </c>
      <c r="I65" s="227">
        <f>F65/D65*100-100</f>
        <v>-10.134060174179297</v>
      </c>
      <c r="J65" s="227">
        <f>F65/E65*100-100</f>
        <v>1.3734184561341038</v>
      </c>
    </row>
    <row r="66" spans="1:10" ht="15" customHeight="1">
      <c r="A66" s="4" t="s">
        <v>100</v>
      </c>
      <c r="B66" s="144">
        <v>153596015.00000012</v>
      </c>
      <c r="C66" s="125">
        <v>149955012</v>
      </c>
      <c r="D66" s="144">
        <v>145864250.00000003</v>
      </c>
      <c r="E66" s="144">
        <v>114662998.99999987</v>
      </c>
      <c r="F66" s="125">
        <v>112105899.00000009</v>
      </c>
      <c r="G66" s="126">
        <f t="shared" ref="G66:G73" si="20">F66/B66*100-100</f>
        <v>-27.012495083287163</v>
      </c>
      <c r="H66" s="127">
        <f t="shared" ref="H66:H73" si="21">F66/C66*100-100</f>
        <v>-25.240312074397295</v>
      </c>
      <c r="I66" s="227">
        <f t="shared" ref="I66:I73" si="22">F66/D66*100-100</f>
        <v>-23.143677083315438</v>
      </c>
      <c r="J66" s="227">
        <f t="shared" ref="J66:J73" si="23">F66/E66*100-100</f>
        <v>-2.2301004005658172</v>
      </c>
    </row>
    <row r="67" spans="1:10" ht="15" customHeight="1">
      <c r="A67" s="4" t="s">
        <v>101</v>
      </c>
      <c r="B67" s="144">
        <v>383108635</v>
      </c>
      <c r="C67" s="125">
        <v>363096047</v>
      </c>
      <c r="D67" s="144">
        <v>376121878.00000006</v>
      </c>
      <c r="E67" s="144">
        <v>273174732.99999988</v>
      </c>
      <c r="F67" s="125">
        <v>261083916.99999994</v>
      </c>
      <c r="G67" s="126">
        <f t="shared" si="20"/>
        <v>-31.851205337619206</v>
      </c>
      <c r="H67" s="127">
        <f t="shared" si="21"/>
        <v>-28.095081409685534</v>
      </c>
      <c r="I67" s="227">
        <f t="shared" si="22"/>
        <v>-30.58528836761792</v>
      </c>
      <c r="J67" s="227">
        <f t="shared" si="23"/>
        <v>-4.4260374549354538</v>
      </c>
    </row>
    <row r="68" spans="1:10" ht="15" customHeight="1">
      <c r="A68" s="4" t="s">
        <v>102</v>
      </c>
      <c r="B68" s="144">
        <v>1106302851.9999998</v>
      </c>
      <c r="C68" s="125">
        <v>1095651197</v>
      </c>
      <c r="D68" s="144">
        <v>1050311906</v>
      </c>
      <c r="E68" s="144">
        <v>969394502.99999928</v>
      </c>
      <c r="F68" s="125">
        <v>965980968</v>
      </c>
      <c r="G68" s="126">
        <f t="shared" si="20"/>
        <v>-12.683858108683594</v>
      </c>
      <c r="H68" s="127">
        <f t="shared" si="21"/>
        <v>-11.834991770651996</v>
      </c>
      <c r="I68" s="227">
        <f t="shared" si="22"/>
        <v>-8.0291328240927271</v>
      </c>
      <c r="J68" s="227">
        <f t="shared" si="23"/>
        <v>-0.35213063303281444</v>
      </c>
    </row>
    <row r="69" spans="1:10" ht="15" customHeight="1">
      <c r="A69" s="4" t="s">
        <v>103</v>
      </c>
      <c r="B69" s="144">
        <v>1097252776.0000002</v>
      </c>
      <c r="C69" s="125">
        <v>1162647349</v>
      </c>
      <c r="D69" s="144">
        <v>1236036000.0000002</v>
      </c>
      <c r="E69" s="144">
        <v>1189358430.9999995</v>
      </c>
      <c r="F69" s="125">
        <v>1171487893</v>
      </c>
      <c r="G69" s="126">
        <f t="shared" si="20"/>
        <v>6.7655437856919036</v>
      </c>
      <c r="H69" s="127">
        <f t="shared" si="21"/>
        <v>0.76038052360449626</v>
      </c>
      <c r="I69" s="227">
        <f t="shared" si="22"/>
        <v>-5.222186651521497</v>
      </c>
      <c r="J69" s="227">
        <f t="shared" si="23"/>
        <v>-1.5025359499889532</v>
      </c>
    </row>
    <row r="70" spans="1:10" ht="15" customHeight="1">
      <c r="A70" s="4" t="s">
        <v>104</v>
      </c>
      <c r="B70" s="144">
        <v>2972363560.9999967</v>
      </c>
      <c r="C70" s="125">
        <v>2901656386</v>
      </c>
      <c r="D70" s="144">
        <v>2840440947.999999</v>
      </c>
      <c r="E70" s="144">
        <v>2934155738.9999986</v>
      </c>
      <c r="F70" s="125">
        <v>2822356434</v>
      </c>
      <c r="G70" s="126">
        <f t="shared" si="20"/>
        <v>-5.0467287706060233</v>
      </c>
      <c r="H70" s="127">
        <f t="shared" si="21"/>
        <v>-2.7329201480440304</v>
      </c>
      <c r="I70" s="227">
        <f t="shared" si="22"/>
        <v>-0.63667980891250409</v>
      </c>
      <c r="J70" s="227">
        <f t="shared" si="23"/>
        <v>-3.8102716741989013</v>
      </c>
    </row>
    <row r="71" spans="1:10" ht="15" customHeight="1">
      <c r="A71" s="4" t="s">
        <v>105</v>
      </c>
      <c r="B71" s="144">
        <v>3885670841.000001</v>
      </c>
      <c r="C71" s="125">
        <v>4061545720</v>
      </c>
      <c r="D71" s="144">
        <v>4324710420.999999</v>
      </c>
      <c r="E71" s="144">
        <v>4407525337.000001</v>
      </c>
      <c r="F71" s="125">
        <v>4684421642.000001</v>
      </c>
      <c r="G71" s="126">
        <f t="shared" si="20"/>
        <v>20.55631662290871</v>
      </c>
      <c r="H71" s="127">
        <f t="shared" si="21"/>
        <v>15.335932793586807</v>
      </c>
      <c r="I71" s="227">
        <f t="shared" si="22"/>
        <v>8.3175793517482788</v>
      </c>
      <c r="J71" s="227">
        <f t="shared" si="23"/>
        <v>6.2823531081155579</v>
      </c>
    </row>
    <row r="72" spans="1:10" ht="15" customHeight="1">
      <c r="A72" s="4" t="s">
        <v>106</v>
      </c>
      <c r="B72" s="144">
        <v>7432097423</v>
      </c>
      <c r="C72" s="125">
        <v>6951507235</v>
      </c>
      <c r="D72" s="144">
        <v>7652144299</v>
      </c>
      <c r="E72" s="144">
        <v>8001161349.000001</v>
      </c>
      <c r="F72" s="125">
        <v>8362471952.9999971</v>
      </c>
      <c r="G72" s="126">
        <f t="shared" si="20"/>
        <v>12.518330654826741</v>
      </c>
      <c r="H72" s="127">
        <f t="shared" si="21"/>
        <v>20.297248787945719</v>
      </c>
      <c r="I72" s="227">
        <f t="shared" si="22"/>
        <v>9.282726857265672</v>
      </c>
      <c r="J72" s="227">
        <f t="shared" si="23"/>
        <v>4.5157270081193133</v>
      </c>
    </row>
    <row r="73" spans="1:10" ht="15" customHeight="1">
      <c r="A73" s="8" t="s">
        <v>6</v>
      </c>
      <c r="B73" s="9">
        <f>SUM(B65:B72)</f>
        <v>17110247540.999996</v>
      </c>
      <c r="C73" s="9">
        <f>SUM(C65:C72)</f>
        <v>16765978184</v>
      </c>
      <c r="D73" s="9">
        <v>17703690991</v>
      </c>
      <c r="E73" s="9">
        <f>SUM(E65:E72)</f>
        <v>17958633194.999996</v>
      </c>
      <c r="F73" s="9">
        <f>SUM(F65:F72)</f>
        <v>18450059216.999996</v>
      </c>
      <c r="G73" s="231">
        <f t="shared" si="20"/>
        <v>7.8304634271918729</v>
      </c>
      <c r="H73" s="231">
        <f t="shared" si="21"/>
        <v>10.044633331368274</v>
      </c>
      <c r="I73" s="231">
        <f t="shared" si="22"/>
        <v>4.2158904963909976</v>
      </c>
      <c r="J73" s="231">
        <f t="shared" si="23"/>
        <v>2.7364333168563348</v>
      </c>
    </row>
    <row r="75" spans="1:10" ht="15" customHeight="1">
      <c r="A75" s="146" t="s">
        <v>7</v>
      </c>
    </row>
    <row r="76" spans="1:10" ht="15" customHeight="1">
      <c r="A76" s="12" t="s">
        <v>98</v>
      </c>
      <c r="B76" s="124">
        <v>2015</v>
      </c>
      <c r="C76" s="124">
        <v>2016</v>
      </c>
      <c r="D76" s="124">
        <v>2017</v>
      </c>
      <c r="E76" s="12">
        <v>2018</v>
      </c>
      <c r="F76" s="124">
        <v>2019</v>
      </c>
      <c r="G76" s="3" t="s">
        <v>585</v>
      </c>
      <c r="H76" s="3" t="s">
        <v>586</v>
      </c>
      <c r="I76" s="147" t="s">
        <v>587</v>
      </c>
      <c r="J76" s="3" t="s">
        <v>588</v>
      </c>
    </row>
    <row r="77" spans="1:10" ht="15" customHeight="1">
      <c r="A77" s="4" t="s">
        <v>99</v>
      </c>
      <c r="B77" s="144">
        <v>64207789.000000015</v>
      </c>
      <c r="C77" s="125">
        <v>64436068</v>
      </c>
      <c r="D77" s="144">
        <v>61400000.999999963</v>
      </c>
      <c r="E77" s="144">
        <v>56167861.999999925</v>
      </c>
      <c r="F77" s="125">
        <v>61196891.999999985</v>
      </c>
      <c r="G77" s="126">
        <f>F77/B77*100-100</f>
        <v>-4.6893017917188047</v>
      </c>
      <c r="H77" s="127">
        <f>F77/C77*100-100</f>
        <v>-5.0269609871291578</v>
      </c>
      <c r="I77" s="227">
        <f>F77/D77*100-100</f>
        <v>-0.33079641155052286</v>
      </c>
      <c r="J77" s="227">
        <f>F77/E77*100-100</f>
        <v>8.9535720622587718</v>
      </c>
    </row>
    <row r="78" spans="1:10" ht="15" customHeight="1">
      <c r="A78" s="4" t="s">
        <v>100</v>
      </c>
      <c r="B78" s="144">
        <v>110231785.00000012</v>
      </c>
      <c r="C78" s="125">
        <v>112415703</v>
      </c>
      <c r="D78" s="144">
        <v>121204323.00000012</v>
      </c>
      <c r="E78" s="144">
        <v>80966400.000000015</v>
      </c>
      <c r="F78" s="125">
        <v>85061452.000000045</v>
      </c>
      <c r="G78" s="126">
        <f t="shared" ref="G78:G85" si="24">F78/B78*100-100</f>
        <v>-22.83400654357547</v>
      </c>
      <c r="H78" s="127">
        <f t="shared" ref="H78:H85" si="25">F78/C78*100-100</f>
        <v>-24.333122748874288</v>
      </c>
      <c r="I78" s="227">
        <f t="shared" ref="I78:I85" si="26">F78/D78*100-100</f>
        <v>-29.819787038454095</v>
      </c>
      <c r="J78" s="227">
        <f t="shared" ref="J78:J85" si="27">F78/E78*100-100</f>
        <v>5.0577177693463398</v>
      </c>
    </row>
    <row r="79" spans="1:10" ht="15" customHeight="1">
      <c r="A79" s="4" t="s">
        <v>101</v>
      </c>
      <c r="B79" s="144">
        <v>286392702.00000006</v>
      </c>
      <c r="C79" s="125">
        <v>283105756</v>
      </c>
      <c r="D79" s="144">
        <v>267986314.00000006</v>
      </c>
      <c r="E79" s="144">
        <v>188303901.99999997</v>
      </c>
      <c r="F79" s="125">
        <v>191959205</v>
      </c>
      <c r="G79" s="126">
        <f t="shared" si="24"/>
        <v>-32.973429958421235</v>
      </c>
      <c r="H79" s="127">
        <f t="shared" si="25"/>
        <v>-32.195230604919246</v>
      </c>
      <c r="I79" s="227">
        <f t="shared" si="26"/>
        <v>-28.369773017587775</v>
      </c>
      <c r="J79" s="227">
        <f t="shared" si="27"/>
        <v>1.9411722015192368</v>
      </c>
    </row>
    <row r="80" spans="1:10" ht="15" customHeight="1">
      <c r="A80" s="4" t="s">
        <v>102</v>
      </c>
      <c r="B80" s="144">
        <v>641598776.99999988</v>
      </c>
      <c r="C80" s="125">
        <v>661299813</v>
      </c>
      <c r="D80" s="144">
        <v>678949886</v>
      </c>
      <c r="E80" s="144">
        <v>626226860.99999988</v>
      </c>
      <c r="F80" s="125">
        <v>587428687.00000024</v>
      </c>
      <c r="G80" s="126">
        <f t="shared" si="24"/>
        <v>-8.442985233433447</v>
      </c>
      <c r="H80" s="127">
        <f t="shared" si="25"/>
        <v>-11.170595325724037</v>
      </c>
      <c r="I80" s="227">
        <f t="shared" si="26"/>
        <v>-13.479816535384131</v>
      </c>
      <c r="J80" s="227">
        <f t="shared" si="27"/>
        <v>-6.195546121743206</v>
      </c>
    </row>
    <row r="81" spans="1:10" ht="15" customHeight="1">
      <c r="A81" s="4" t="s">
        <v>103</v>
      </c>
      <c r="B81" s="144">
        <v>595330457.99999988</v>
      </c>
      <c r="C81" s="125">
        <v>584794657</v>
      </c>
      <c r="D81" s="144">
        <v>592633116.00000024</v>
      </c>
      <c r="E81" s="144">
        <v>628028638.00000012</v>
      </c>
      <c r="F81" s="125">
        <v>627695687.99999976</v>
      </c>
      <c r="G81" s="126">
        <f t="shared" si="24"/>
        <v>5.4365150590027298</v>
      </c>
      <c r="H81" s="127">
        <f t="shared" si="25"/>
        <v>7.3360846386802336</v>
      </c>
      <c r="I81" s="227">
        <f t="shared" si="26"/>
        <v>5.916404442035855</v>
      </c>
      <c r="J81" s="227">
        <f t="shared" si="27"/>
        <v>-5.3015098333844435E-2</v>
      </c>
    </row>
    <row r="82" spans="1:10" ht="15" customHeight="1">
      <c r="A82" s="4" t="s">
        <v>104</v>
      </c>
      <c r="B82" s="144">
        <v>1765070597.9999998</v>
      </c>
      <c r="C82" s="125">
        <v>1847218409</v>
      </c>
      <c r="D82" s="144">
        <v>1942245233.9999998</v>
      </c>
      <c r="E82" s="144">
        <v>1821918697.0000019</v>
      </c>
      <c r="F82" s="125">
        <v>1767221590.0000024</v>
      </c>
      <c r="G82" s="126">
        <f t="shared" si="24"/>
        <v>0.12186436069127637</v>
      </c>
      <c r="H82" s="127">
        <f t="shared" si="25"/>
        <v>-4.3306638029503119</v>
      </c>
      <c r="I82" s="227">
        <f t="shared" si="26"/>
        <v>-9.0114080825695311</v>
      </c>
      <c r="J82" s="227">
        <f t="shared" si="27"/>
        <v>-3.0021705738057562</v>
      </c>
    </row>
    <row r="83" spans="1:10" ht="15" customHeight="1">
      <c r="A83" s="4" t="s">
        <v>105</v>
      </c>
      <c r="B83" s="144">
        <v>2620829254.0000005</v>
      </c>
      <c r="C83" s="125">
        <v>2642742306</v>
      </c>
      <c r="D83" s="144">
        <v>3089350043.9999995</v>
      </c>
      <c r="E83" s="144">
        <v>2929348645</v>
      </c>
      <c r="F83" s="125">
        <v>2850370910.9999995</v>
      </c>
      <c r="G83" s="126">
        <f t="shared" si="24"/>
        <v>8.7583598454445024</v>
      </c>
      <c r="H83" s="127">
        <f t="shared" si="25"/>
        <v>7.8565588679836935</v>
      </c>
      <c r="I83" s="227">
        <f t="shared" si="26"/>
        <v>-7.7355796396117285</v>
      </c>
      <c r="J83" s="227">
        <f t="shared" si="27"/>
        <v>-2.6960851565007431</v>
      </c>
    </row>
    <row r="84" spans="1:10" ht="15" customHeight="1">
      <c r="A84" s="4" t="s">
        <v>106</v>
      </c>
      <c r="B84" s="144">
        <v>4057515844</v>
      </c>
      <c r="C84" s="125">
        <v>4241253660</v>
      </c>
      <c r="D84" s="144">
        <v>4537682659.000001</v>
      </c>
      <c r="E84" s="144">
        <v>5092143090.000001</v>
      </c>
      <c r="F84" s="125">
        <v>5547238077.000001</v>
      </c>
      <c r="G84" s="126">
        <f t="shared" si="24"/>
        <v>36.715130396912912</v>
      </c>
      <c r="H84" s="127">
        <f t="shared" si="25"/>
        <v>30.792414736165568</v>
      </c>
      <c r="I84" s="227">
        <f t="shared" si="26"/>
        <v>22.24825960444052</v>
      </c>
      <c r="J84" s="227">
        <f t="shared" si="27"/>
        <v>8.9371995043446333</v>
      </c>
    </row>
    <row r="85" spans="1:10" ht="15" customHeight="1">
      <c r="A85" s="8" t="s">
        <v>6</v>
      </c>
      <c r="B85" s="9">
        <f>SUM(B77:B84)</f>
        <v>10141177207</v>
      </c>
      <c r="C85" s="9">
        <f>SUM(C77:C84)</f>
        <v>10437266372</v>
      </c>
      <c r="D85" s="9">
        <v>11291451577</v>
      </c>
      <c r="E85" s="9">
        <f>SUM(E77:E84)</f>
        <v>11423104095.000004</v>
      </c>
      <c r="F85" s="9">
        <f>SUM(F77:F84)</f>
        <v>11718172502.000004</v>
      </c>
      <c r="G85" s="231">
        <f t="shared" si="24"/>
        <v>15.550416512902217</v>
      </c>
      <c r="H85" s="231">
        <f t="shared" si="25"/>
        <v>12.272429239099282</v>
      </c>
      <c r="I85" s="231">
        <f t="shared" si="26"/>
        <v>3.7791502898459015</v>
      </c>
      <c r="J85" s="231">
        <f t="shared" si="27"/>
        <v>2.5830842873011619</v>
      </c>
    </row>
    <row r="87" spans="1:10" ht="15" customHeight="1">
      <c r="A87" s="32" t="s">
        <v>45</v>
      </c>
    </row>
  </sheetData>
  <phoneticPr fontId="23" type="noConversion"/>
  <hyperlinks>
    <hyperlink ref="N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-0.249977111117893"/>
    <pageSetUpPr fitToPage="1"/>
  </sheetPr>
  <dimension ref="A1:X40"/>
  <sheetViews>
    <sheetView topLeftCell="A25" workbookViewId="0">
      <selection activeCell="A28" sqref="A28"/>
    </sheetView>
  </sheetViews>
  <sheetFormatPr defaultRowHeight="15"/>
  <cols>
    <col min="1" max="1" width="13" style="32" customWidth="1"/>
    <col min="2" max="5" width="17.42578125" style="32" hidden="1" customWidth="1"/>
    <col min="6" max="6" width="17.42578125" style="32" bestFit="1" customWidth="1"/>
    <col min="7" max="7" width="17.42578125" style="32" hidden="1" customWidth="1"/>
    <col min="8" max="10" width="17.42578125" style="32" bestFit="1" customWidth="1"/>
    <col min="11" max="11" width="17.42578125" style="32" customWidth="1"/>
    <col min="12" max="12" width="17.42578125" style="32" hidden="1" customWidth="1"/>
    <col min="13" max="13" width="17.42578125" style="32" customWidth="1"/>
    <col min="14" max="14" width="17.42578125" style="32" hidden="1" customWidth="1"/>
    <col min="15" max="15" width="17.42578125" style="32" customWidth="1"/>
    <col min="16" max="16" width="17.42578125" style="32" hidden="1" customWidth="1"/>
    <col min="17" max="18" width="17.42578125" style="32" customWidth="1"/>
    <col min="19" max="22" width="8.7109375" style="32" customWidth="1"/>
    <col min="23" max="16384" width="9.140625" style="32"/>
  </cols>
  <sheetData>
    <row r="1" spans="1:24">
      <c r="A1" s="119" t="str">
        <f>'Indice tavole'!C19</f>
        <v>Importazioni cumulate per provincia. Anni 2017-2020. Valori in milioni di euro e variazioni tendenziali percentuali.</v>
      </c>
      <c r="X1" s="121" t="s">
        <v>110</v>
      </c>
    </row>
    <row r="2" spans="1:24">
      <c r="A2" s="119"/>
    </row>
    <row r="3" spans="1:24">
      <c r="A3" s="262" t="s">
        <v>564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4" ht="51.6" customHeight="1">
      <c r="A4" s="263"/>
      <c r="B4" s="59" t="s">
        <v>119</v>
      </c>
      <c r="C4" s="59" t="s">
        <v>120</v>
      </c>
      <c r="D4" s="59" t="s">
        <v>121</v>
      </c>
      <c r="E4" s="67" t="s">
        <v>565</v>
      </c>
      <c r="F4" s="59" t="s">
        <v>324</v>
      </c>
      <c r="G4" s="59"/>
      <c r="H4" s="59" t="s">
        <v>325</v>
      </c>
      <c r="I4" s="59" t="s">
        <v>326</v>
      </c>
      <c r="J4" s="67" t="s">
        <v>566</v>
      </c>
      <c r="K4" s="59" t="s">
        <v>567</v>
      </c>
      <c r="L4" s="59"/>
      <c r="M4" s="59" t="s">
        <v>568</v>
      </c>
      <c r="N4" s="59" t="s">
        <v>573</v>
      </c>
      <c r="O4" s="59" t="s">
        <v>574</v>
      </c>
      <c r="P4" s="59" t="s">
        <v>598</v>
      </c>
      <c r="Q4" s="59" t="s">
        <v>599</v>
      </c>
      <c r="R4" s="59" t="s">
        <v>609</v>
      </c>
      <c r="S4" s="67" t="s">
        <v>123</v>
      </c>
      <c r="T4" s="67" t="s">
        <v>124</v>
      </c>
      <c r="U4" s="67" t="s">
        <v>575</v>
      </c>
      <c r="V4" s="67" t="s">
        <v>600</v>
      </c>
    </row>
    <row r="5" spans="1:24" ht="15" customHeight="1">
      <c r="A5" s="4" t="s">
        <v>9</v>
      </c>
      <c r="B5" s="5">
        <v>208702859</v>
      </c>
      <c r="C5" s="5">
        <v>417690564</v>
      </c>
      <c r="D5" s="5">
        <v>613507592</v>
      </c>
      <c r="E5" s="5">
        <v>819611240</v>
      </c>
      <c r="F5" s="5">
        <v>217242265.00000003</v>
      </c>
      <c r="G5" s="5">
        <v>254989659.00000101</v>
      </c>
      <c r="H5" s="5">
        <f>G5+F5</f>
        <v>472231924.00000107</v>
      </c>
      <c r="I5" s="5">
        <v>702080766.00000155</v>
      </c>
      <c r="J5" s="5">
        <v>930977597.00000167</v>
      </c>
      <c r="K5" s="5">
        <v>238698392.99999973</v>
      </c>
      <c r="L5" s="5">
        <v>214747571.99999982</v>
      </c>
      <c r="M5" s="5">
        <f>SUM(K5:L5)</f>
        <v>453445964.99999952</v>
      </c>
      <c r="N5" s="5">
        <v>205880835.99999958</v>
      </c>
      <c r="O5" s="5">
        <f>SUM(M5:N5)</f>
        <v>659326800.99999905</v>
      </c>
      <c r="P5" s="5">
        <v>207915471.99999979</v>
      </c>
      <c r="Q5" s="5">
        <f>SUM(O5:P5)</f>
        <v>867242272.99999881</v>
      </c>
      <c r="R5" s="5">
        <v>211394756.99999958</v>
      </c>
      <c r="S5" s="108">
        <f>R5/K5*100-100</f>
        <v>-11.438550405322658</v>
      </c>
      <c r="T5" s="108"/>
      <c r="U5" s="108"/>
      <c r="V5" s="108"/>
    </row>
    <row r="6" spans="1:24" ht="15" customHeight="1">
      <c r="A6" s="4" t="s">
        <v>12</v>
      </c>
      <c r="B6" s="5">
        <v>1639487485</v>
      </c>
      <c r="C6" s="5">
        <v>3275488864</v>
      </c>
      <c r="D6" s="5">
        <v>4809915575</v>
      </c>
      <c r="E6" s="5">
        <v>6387556010.9999695</v>
      </c>
      <c r="F6" s="5">
        <v>1669904247.0000024</v>
      </c>
      <c r="G6" s="5">
        <v>1791005317.9999859</v>
      </c>
      <c r="H6" s="5">
        <f t="shared" ref="H6:H11" si="0">G6+F6</f>
        <v>3460909564.9999886</v>
      </c>
      <c r="I6" s="5">
        <v>5048629717.9999714</v>
      </c>
      <c r="J6" s="5">
        <v>6600614050.9999685</v>
      </c>
      <c r="K6" s="5">
        <v>1787590006.9999981</v>
      </c>
      <c r="L6" s="5">
        <v>1728777336.9999933</v>
      </c>
      <c r="M6" s="5">
        <f t="shared" ref="M6:M11" si="1">SUM(K6:L6)</f>
        <v>3516367343.9999914</v>
      </c>
      <c r="N6" s="5">
        <v>1712614492.0000074</v>
      </c>
      <c r="O6" s="5">
        <f t="shared" ref="O6:Q11" si="2">SUM(M6:N6)</f>
        <v>5228981835.999999</v>
      </c>
      <c r="P6" s="5">
        <v>1601900702.9999979</v>
      </c>
      <c r="Q6" s="5">
        <f t="shared" si="2"/>
        <v>6830882538.9999971</v>
      </c>
      <c r="R6" s="5">
        <v>1715460485.0000057</v>
      </c>
      <c r="S6" s="108">
        <f t="shared" ref="S6:S12" si="3">R6/K6*100-100</f>
        <v>-4.0350148365979663</v>
      </c>
      <c r="T6" s="108"/>
      <c r="U6" s="108"/>
      <c r="V6" s="108"/>
    </row>
    <row r="7" spans="1:24" ht="15" customHeight="1">
      <c r="A7" s="4" t="s">
        <v>13</v>
      </c>
      <c r="B7" s="5">
        <v>475241836</v>
      </c>
      <c r="C7" s="5">
        <v>1067153672</v>
      </c>
      <c r="D7" s="5">
        <v>1652657827</v>
      </c>
      <c r="E7" s="5">
        <v>2360758802.0000157</v>
      </c>
      <c r="F7" s="5">
        <v>593066434</v>
      </c>
      <c r="G7" s="5">
        <v>648132530.99999785</v>
      </c>
      <c r="H7" s="5">
        <f t="shared" si="0"/>
        <v>1241198964.9999979</v>
      </c>
      <c r="I7" s="5">
        <v>2018258593.9999995</v>
      </c>
      <c r="J7" s="5">
        <v>2972688177.9999995</v>
      </c>
      <c r="K7" s="5">
        <v>887605968.00000298</v>
      </c>
      <c r="L7" s="5">
        <v>843670742.99999964</v>
      </c>
      <c r="M7" s="5">
        <f t="shared" si="1"/>
        <v>1731276711.0000026</v>
      </c>
      <c r="N7" s="5">
        <v>712278859.00000155</v>
      </c>
      <c r="O7" s="5">
        <f t="shared" si="2"/>
        <v>2443555570.0000043</v>
      </c>
      <c r="P7" s="5">
        <v>735575901.00000107</v>
      </c>
      <c r="Q7" s="5">
        <f t="shared" si="2"/>
        <v>3179131471.0000052</v>
      </c>
      <c r="R7" s="5">
        <v>590619180.99999988</v>
      </c>
      <c r="S7" s="108">
        <f t="shared" si="3"/>
        <v>-33.45930488380877</v>
      </c>
      <c r="T7" s="108"/>
      <c r="U7" s="108"/>
      <c r="V7" s="108"/>
    </row>
    <row r="8" spans="1:24" ht="15" customHeight="1">
      <c r="A8" s="4" t="s">
        <v>10</v>
      </c>
      <c r="B8" s="5">
        <v>1762128644</v>
      </c>
      <c r="C8" s="5">
        <v>3526920442</v>
      </c>
      <c r="D8" s="5">
        <v>5240884431</v>
      </c>
      <c r="E8" s="5">
        <v>6927534196.9999685</v>
      </c>
      <c r="F8" s="5">
        <v>1832106146.9999962</v>
      </c>
      <c r="G8" s="5">
        <v>1785367817.0000057</v>
      </c>
      <c r="H8" s="5">
        <f t="shared" si="0"/>
        <v>3617473964.0000019</v>
      </c>
      <c r="I8" s="5">
        <v>5396022800.0000706</v>
      </c>
      <c r="J8" s="5">
        <v>7138476181.0000725</v>
      </c>
      <c r="K8" s="5">
        <v>1812528729.9999957</v>
      </c>
      <c r="L8" s="5">
        <v>1779252198.0000055</v>
      </c>
      <c r="M8" s="5">
        <f t="shared" si="1"/>
        <v>3591780928.000001</v>
      </c>
      <c r="N8" s="5">
        <v>1736048742.9999893</v>
      </c>
      <c r="O8" s="5">
        <f t="shared" si="2"/>
        <v>5327829670.9999905</v>
      </c>
      <c r="P8" s="5">
        <v>1669893352.9999926</v>
      </c>
      <c r="Q8" s="5">
        <f t="shared" si="2"/>
        <v>6997723023.9999828</v>
      </c>
      <c r="R8" s="5">
        <v>1692527450.0000014</v>
      </c>
      <c r="S8" s="108">
        <f t="shared" si="3"/>
        <v>-6.6206553316258123</v>
      </c>
      <c r="T8" s="108"/>
      <c r="U8" s="108"/>
      <c r="V8" s="108"/>
    </row>
    <row r="9" spans="1:24" ht="15" customHeight="1">
      <c r="A9" s="4" t="s">
        <v>11</v>
      </c>
      <c r="B9" s="5">
        <v>1345003259</v>
      </c>
      <c r="C9" s="5">
        <v>2795374683</v>
      </c>
      <c r="D9" s="5">
        <v>4326498951</v>
      </c>
      <c r="E9" s="5">
        <v>5695182931.9999714</v>
      </c>
      <c r="F9" s="5">
        <v>1517145269.0000017</v>
      </c>
      <c r="G9" s="5">
        <v>1482322813.0000105</v>
      </c>
      <c r="H9" s="5">
        <f t="shared" si="0"/>
        <v>2999468082.0000124</v>
      </c>
      <c r="I9" s="5">
        <v>4491519046.0000181</v>
      </c>
      <c r="J9" s="5">
        <v>5905737247.0000191</v>
      </c>
      <c r="K9" s="5">
        <v>1475396199.0000052</v>
      </c>
      <c r="L9" s="5">
        <v>1257846920.0000052</v>
      </c>
      <c r="M9" s="5">
        <f t="shared" si="1"/>
        <v>2733243119.0000105</v>
      </c>
      <c r="N9" s="5">
        <v>1376823033.9999866</v>
      </c>
      <c r="O9" s="5">
        <f t="shared" si="2"/>
        <v>4110066152.9999971</v>
      </c>
      <c r="P9" s="5">
        <v>1275896477.9999993</v>
      </c>
      <c r="Q9" s="5">
        <f t="shared" si="2"/>
        <v>5385962630.9999962</v>
      </c>
      <c r="R9" s="5">
        <v>1188247189.0000038</v>
      </c>
      <c r="S9" s="108">
        <f t="shared" si="3"/>
        <v>-19.462501678845683</v>
      </c>
      <c r="T9" s="108"/>
      <c r="U9" s="108"/>
      <c r="V9" s="108"/>
    </row>
    <row r="10" spans="1:24" ht="15" customHeight="1">
      <c r="A10" s="4" t="s">
        <v>8</v>
      </c>
      <c r="B10" s="5">
        <v>2410113646</v>
      </c>
      <c r="C10" s="5">
        <v>4852145295</v>
      </c>
      <c r="D10" s="5">
        <v>6958799972</v>
      </c>
      <c r="E10" s="5">
        <v>9285640372.999979</v>
      </c>
      <c r="F10" s="5">
        <v>2378751721.000001</v>
      </c>
      <c r="G10" s="5">
        <v>2468698905.9999781</v>
      </c>
      <c r="H10" s="5">
        <f t="shared" si="0"/>
        <v>4847450626.999979</v>
      </c>
      <c r="I10" s="5">
        <v>7030210169.9999971</v>
      </c>
      <c r="J10" s="5">
        <v>9417255236.0000134</v>
      </c>
      <c r="K10" s="5">
        <v>2404984745.9999938</v>
      </c>
      <c r="L10" s="5">
        <v>2342193759.9999981</v>
      </c>
      <c r="M10" s="5">
        <f t="shared" si="1"/>
        <v>4747178505.9999924</v>
      </c>
      <c r="N10" s="5">
        <v>2085009111.9999928</v>
      </c>
      <c r="O10" s="5">
        <f t="shared" si="2"/>
        <v>6832187617.9999847</v>
      </c>
      <c r="P10" s="5">
        <v>2188911719.9999933</v>
      </c>
      <c r="Q10" s="5">
        <f t="shared" si="2"/>
        <v>9021099337.9999771</v>
      </c>
      <c r="R10" s="5">
        <v>2200991410.9999986</v>
      </c>
      <c r="S10" s="108">
        <f t="shared" si="3"/>
        <v>-8.4821051501170643</v>
      </c>
      <c r="T10" s="108"/>
      <c r="U10" s="108"/>
      <c r="V10" s="108"/>
    </row>
    <row r="11" spans="1:24" ht="15" customHeight="1">
      <c r="A11" s="4" t="s">
        <v>7</v>
      </c>
      <c r="B11" s="5">
        <v>3712274486</v>
      </c>
      <c r="C11" s="5">
        <v>7493181223</v>
      </c>
      <c r="D11" s="5">
        <v>10896961255</v>
      </c>
      <c r="E11" s="5">
        <v>14682214220.999796</v>
      </c>
      <c r="F11" s="5">
        <v>4090497115.000011</v>
      </c>
      <c r="G11" s="5">
        <v>4110701671.0000043</v>
      </c>
      <c r="H11" s="5">
        <f t="shared" si="0"/>
        <v>8201198786.0000153</v>
      </c>
      <c r="I11" s="5">
        <v>11531633285.999947</v>
      </c>
      <c r="J11" s="5">
        <v>15592629670.999937</v>
      </c>
      <c r="K11" s="5">
        <v>4207304729.9999981</v>
      </c>
      <c r="L11" s="5">
        <v>4237218805.0000172</v>
      </c>
      <c r="M11" s="5">
        <f t="shared" si="1"/>
        <v>8444523535.0000153</v>
      </c>
      <c r="N11" s="5">
        <v>3745188657.9999971</v>
      </c>
      <c r="O11" s="5">
        <f t="shared" si="2"/>
        <v>12189712193.000011</v>
      </c>
      <c r="P11" s="5">
        <v>3989454885.0000205</v>
      </c>
      <c r="Q11" s="5">
        <f t="shared" si="2"/>
        <v>16179167078.000032</v>
      </c>
      <c r="R11" s="5">
        <v>3842929658.0000257</v>
      </c>
      <c r="S11" s="108">
        <f t="shared" si="3"/>
        <v>-8.6605343654290579</v>
      </c>
      <c r="T11" s="108"/>
      <c r="U11" s="108"/>
      <c r="V11" s="108"/>
    </row>
    <row r="12" spans="1:24" ht="15" customHeight="1">
      <c r="A12" s="148" t="s">
        <v>14</v>
      </c>
      <c r="B12" s="149">
        <f t="shared" ref="B12:J12" si="4">SUM(B5:B11)</f>
        <v>11552952215</v>
      </c>
      <c r="C12" s="149">
        <f t="shared" si="4"/>
        <v>23427954743</v>
      </c>
      <c r="D12" s="149">
        <f t="shared" si="4"/>
        <v>34499225603</v>
      </c>
      <c r="E12" s="149">
        <v>46158497775.999695</v>
      </c>
      <c r="F12" s="149">
        <f t="shared" si="4"/>
        <v>12298713198.000011</v>
      </c>
      <c r="G12" s="149"/>
      <c r="H12" s="149">
        <f t="shared" si="4"/>
        <v>24839931912.999992</v>
      </c>
      <c r="I12" s="149">
        <f t="shared" si="4"/>
        <v>36218354380</v>
      </c>
      <c r="J12" s="149">
        <f t="shared" si="4"/>
        <v>48558378161.000015</v>
      </c>
      <c r="K12" s="149">
        <f t="shared" ref="K12:R12" si="5">SUM(K5:K11)</f>
        <v>12814108772.999994</v>
      </c>
      <c r="L12" s="149">
        <f t="shared" si="5"/>
        <v>12403707335.000019</v>
      </c>
      <c r="M12" s="149">
        <f t="shared" si="5"/>
        <v>25217816108.000011</v>
      </c>
      <c r="N12" s="149">
        <f t="shared" si="5"/>
        <v>11573843733.999973</v>
      </c>
      <c r="O12" s="149">
        <f t="shared" si="5"/>
        <v>36791659841.999985</v>
      </c>
      <c r="P12" s="149">
        <f t="shared" si="5"/>
        <v>11669548512.000004</v>
      </c>
      <c r="Q12" s="149">
        <f t="shared" si="5"/>
        <v>48461208353.999992</v>
      </c>
      <c r="R12" s="149">
        <f t="shared" si="5"/>
        <v>11442170131.000034</v>
      </c>
      <c r="S12" s="150">
        <f t="shared" si="3"/>
        <v>-10.706469457249398</v>
      </c>
      <c r="T12" s="150"/>
      <c r="U12" s="150"/>
      <c r="V12" s="150"/>
    </row>
    <row r="13" spans="1:24" ht="15" customHeight="1">
      <c r="B13" s="115"/>
      <c r="C13" s="115"/>
      <c r="D13" s="115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</row>
    <row r="14" spans="1:24" ht="12.75" customHeight="1"/>
    <row r="15" spans="1:24" ht="12.75" customHeight="1">
      <c r="A15" s="119" t="str">
        <f>'Indice tavole'!C20</f>
        <v>Esportazioni cumulate per provincia. Anni 2017-2020. Valori in milioni di euro e variazioni tendenziali percentuali.</v>
      </c>
    </row>
    <row r="16" spans="1:24" ht="12.75" customHeight="1">
      <c r="A16" s="119"/>
    </row>
    <row r="17" spans="1:22" ht="12.75" customHeight="1">
      <c r="A17" s="262" t="s">
        <v>564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pans="1:22" ht="42.6" customHeight="1">
      <c r="A18" s="263"/>
      <c r="B18" s="59" t="s">
        <v>119</v>
      </c>
      <c r="C18" s="59" t="s">
        <v>120</v>
      </c>
      <c r="D18" s="59" t="s">
        <v>121</v>
      </c>
      <c r="E18" s="67" t="s">
        <v>565</v>
      </c>
      <c r="F18" s="59" t="s">
        <v>324</v>
      </c>
      <c r="G18" s="59"/>
      <c r="H18" s="59" t="s">
        <v>325</v>
      </c>
      <c r="I18" s="59" t="s">
        <v>326</v>
      </c>
      <c r="J18" s="67" t="s">
        <v>566</v>
      </c>
      <c r="K18" s="59" t="s">
        <v>567</v>
      </c>
      <c r="L18" s="59"/>
      <c r="M18" s="59" t="s">
        <v>568</v>
      </c>
      <c r="N18" s="59" t="s">
        <v>573</v>
      </c>
      <c r="O18" s="59" t="s">
        <v>574</v>
      </c>
      <c r="P18" s="59" t="s">
        <v>598</v>
      </c>
      <c r="Q18" s="59" t="s">
        <v>599</v>
      </c>
      <c r="R18" s="59" t="s">
        <v>609</v>
      </c>
      <c r="S18" s="67" t="s">
        <v>123</v>
      </c>
      <c r="T18" s="67" t="s">
        <v>124</v>
      </c>
      <c r="U18" s="67"/>
      <c r="V18" s="67" t="s">
        <v>575</v>
      </c>
    </row>
    <row r="19" spans="1:22" ht="12.75" customHeight="1">
      <c r="A19" s="4" t="s">
        <v>9</v>
      </c>
      <c r="B19" s="5">
        <v>990953864</v>
      </c>
      <c r="C19" s="5">
        <v>2081496378</v>
      </c>
      <c r="D19" s="5">
        <v>2958576989</v>
      </c>
      <c r="E19" s="5">
        <v>3888870603.0000267</v>
      </c>
      <c r="F19" s="5">
        <v>978039561.99999714</v>
      </c>
      <c r="G19" s="5">
        <v>1054182393.9999995</v>
      </c>
      <c r="H19" s="5">
        <f>G19+F19</f>
        <v>2032221955.9999967</v>
      </c>
      <c r="I19" s="5">
        <v>2931491087.0000114</v>
      </c>
      <c r="J19" s="5">
        <v>3893914125.9999924</v>
      </c>
      <c r="K19" s="5">
        <v>1024671207.9999979</v>
      </c>
      <c r="L19" s="5">
        <v>1138120671.0000014</v>
      </c>
      <c r="M19" s="5">
        <f>SUM(K19:L19)</f>
        <v>2162791878.999999</v>
      </c>
      <c r="N19" s="5">
        <v>912728758.99999893</v>
      </c>
      <c r="O19" s="5">
        <f>SUM(M19:N19)</f>
        <v>3075520637.9999981</v>
      </c>
      <c r="P19" s="5">
        <v>964511070.99999905</v>
      </c>
      <c r="Q19" s="5">
        <f>SUM(O19:P19)</f>
        <v>4040031708.9999971</v>
      </c>
      <c r="R19" s="5">
        <v>848887228</v>
      </c>
      <c r="S19" s="108">
        <f>R19/K19*100-100</f>
        <v>-17.155159491901941</v>
      </c>
      <c r="T19" s="108"/>
      <c r="U19" s="108"/>
      <c r="V19" s="108"/>
    </row>
    <row r="20" spans="1:22">
      <c r="A20" s="4" t="s">
        <v>12</v>
      </c>
      <c r="B20" s="5">
        <v>2296341086</v>
      </c>
      <c r="C20" s="5">
        <v>4770077027</v>
      </c>
      <c r="D20" s="5">
        <v>7083859449</v>
      </c>
      <c r="E20" s="5">
        <v>9554722038.9999676</v>
      </c>
      <c r="F20" s="5">
        <v>2382444437.0000291</v>
      </c>
      <c r="G20" s="5">
        <v>2630985869.0000086</v>
      </c>
      <c r="H20" s="5">
        <f t="shared" ref="H20:H25" si="6">G20+F20</f>
        <v>5013430306.0000381</v>
      </c>
      <c r="I20" s="5">
        <v>7422002027.0000057</v>
      </c>
      <c r="J20" s="5">
        <v>9987339438.000061</v>
      </c>
      <c r="K20" s="5">
        <v>2538152493.0000005</v>
      </c>
      <c r="L20" s="5">
        <v>2619829517</v>
      </c>
      <c r="M20" s="5">
        <f t="shared" ref="M20:M25" si="7">SUM(K20:L20)</f>
        <v>5157982010</v>
      </c>
      <c r="N20" s="5">
        <v>2496225506.9999933</v>
      </c>
      <c r="O20" s="5">
        <f t="shared" ref="O20:O25" si="8">SUM(M20:N20)</f>
        <v>7654207516.9999933</v>
      </c>
      <c r="P20" s="5">
        <v>2556660819.9999733</v>
      </c>
      <c r="Q20" s="5">
        <f t="shared" ref="Q20:Q25" si="9">SUM(O20:P20)</f>
        <v>10210868336.999966</v>
      </c>
      <c r="R20" s="5">
        <v>2328606686.0000119</v>
      </c>
      <c r="S20" s="108">
        <f t="shared" ref="S20:S26" si="10">R20/K20*100-100</f>
        <v>-8.2558399299449974</v>
      </c>
      <c r="T20" s="108"/>
      <c r="U20" s="108"/>
      <c r="V20" s="108"/>
    </row>
    <row r="21" spans="1:22">
      <c r="A21" s="4" t="s">
        <v>13</v>
      </c>
      <c r="B21" s="5">
        <v>358302958</v>
      </c>
      <c r="C21" s="5">
        <v>743583189</v>
      </c>
      <c r="D21" s="5">
        <v>1107143454</v>
      </c>
      <c r="E21" s="5">
        <v>1468604773.9999964</v>
      </c>
      <c r="F21" s="5">
        <v>365195624.00000137</v>
      </c>
      <c r="G21" s="5">
        <v>365596728.99999964</v>
      </c>
      <c r="H21" s="5">
        <f t="shared" si="6"/>
        <v>730792353.00000095</v>
      </c>
      <c r="I21" s="5">
        <v>1102929531.9999943</v>
      </c>
      <c r="J21" s="5">
        <v>1458582458.0000074</v>
      </c>
      <c r="K21" s="5">
        <v>361325158</v>
      </c>
      <c r="L21" s="5">
        <v>380182666.99999815</v>
      </c>
      <c r="M21" s="5">
        <f t="shared" si="7"/>
        <v>741507824.99999809</v>
      </c>
      <c r="N21" s="5">
        <v>360894504.99999923</v>
      </c>
      <c r="O21" s="5">
        <f t="shared" si="8"/>
        <v>1102402329.9999974</v>
      </c>
      <c r="P21" s="5">
        <v>546488648.99999905</v>
      </c>
      <c r="Q21" s="5">
        <f t="shared" si="9"/>
        <v>1648890978.9999964</v>
      </c>
      <c r="R21" s="5">
        <v>560760158.00000131</v>
      </c>
      <c r="S21" s="108">
        <f t="shared" si="10"/>
        <v>55.195437014103874</v>
      </c>
      <c r="T21" s="108"/>
      <c r="U21" s="108"/>
      <c r="V21" s="108"/>
    </row>
    <row r="22" spans="1:22">
      <c r="A22" s="4" t="s">
        <v>10</v>
      </c>
      <c r="B22" s="5">
        <v>3110163368</v>
      </c>
      <c r="C22" s="5">
        <v>6301613668</v>
      </c>
      <c r="D22" s="5">
        <v>9536110641</v>
      </c>
      <c r="E22" s="5">
        <v>12955460161.999884</v>
      </c>
      <c r="F22" s="5">
        <v>3359722431.0000124</v>
      </c>
      <c r="G22" s="5">
        <v>3393235300.9999824</v>
      </c>
      <c r="H22" s="5">
        <f t="shared" si="6"/>
        <v>6752957731.9999943</v>
      </c>
      <c r="I22" s="5">
        <v>10112681954.999928</v>
      </c>
      <c r="J22" s="5">
        <v>13551361801.0002</v>
      </c>
      <c r="K22" s="5">
        <v>3304031395.0000129</v>
      </c>
      <c r="L22" s="5">
        <v>3346383957.999999</v>
      </c>
      <c r="M22" s="5">
        <f t="shared" si="7"/>
        <v>6650415353.0000114</v>
      </c>
      <c r="N22" s="5">
        <v>3402847861.9999933</v>
      </c>
      <c r="O22" s="5">
        <f t="shared" si="8"/>
        <v>10053263215.000004</v>
      </c>
      <c r="P22" s="5">
        <v>3487156472.999999</v>
      </c>
      <c r="Q22" s="5">
        <f t="shared" si="9"/>
        <v>13540419688.000004</v>
      </c>
      <c r="R22" s="5">
        <v>3136748109.0000319</v>
      </c>
      <c r="S22" s="108">
        <f t="shared" si="10"/>
        <v>-5.0630053410851446</v>
      </c>
      <c r="T22" s="108"/>
      <c r="U22" s="108"/>
      <c r="V22" s="108"/>
    </row>
    <row r="23" spans="1:22">
      <c r="A23" s="4" t="s">
        <v>11</v>
      </c>
      <c r="B23" s="5">
        <v>1104483377</v>
      </c>
      <c r="C23" s="5">
        <v>2310987969</v>
      </c>
      <c r="D23" s="5">
        <v>3483632636</v>
      </c>
      <c r="E23" s="5">
        <v>4717806727.0000153</v>
      </c>
      <c r="F23" s="5">
        <v>1150631287.9999983</v>
      </c>
      <c r="G23" s="5">
        <v>1255994118.9999952</v>
      </c>
      <c r="H23" s="5">
        <f t="shared" si="6"/>
        <v>2406625406.9999933</v>
      </c>
      <c r="I23" s="5">
        <v>3708895038.9999743</v>
      </c>
      <c r="J23" s="5">
        <v>5039401498.999999</v>
      </c>
      <c r="K23" s="5">
        <v>1121057363.9999957</v>
      </c>
      <c r="L23" s="5">
        <v>1296004781.9999959</v>
      </c>
      <c r="M23" s="5">
        <f t="shared" si="7"/>
        <v>2417062145.9999914</v>
      </c>
      <c r="N23" s="5">
        <v>1183805841.9999993</v>
      </c>
      <c r="O23" s="5">
        <f t="shared" si="8"/>
        <v>3600867987.9999905</v>
      </c>
      <c r="P23" s="5">
        <v>1261519304.0000117</v>
      </c>
      <c r="Q23" s="5">
        <f t="shared" si="9"/>
        <v>4862387292.0000019</v>
      </c>
      <c r="R23" s="5">
        <v>1143623013.9999986</v>
      </c>
      <c r="S23" s="108">
        <f t="shared" si="10"/>
        <v>2.0128898595774984</v>
      </c>
      <c r="T23" s="108"/>
      <c r="U23" s="108"/>
      <c r="V23" s="108"/>
    </row>
    <row r="24" spans="1:22">
      <c r="A24" s="4" t="s">
        <v>8</v>
      </c>
      <c r="B24" s="5">
        <v>4276266186</v>
      </c>
      <c r="C24" s="5">
        <v>8856918866</v>
      </c>
      <c r="D24" s="5">
        <v>12988867836</v>
      </c>
      <c r="E24" s="5">
        <v>17703690990.999821</v>
      </c>
      <c r="F24" s="5">
        <v>4436251975.0000114</v>
      </c>
      <c r="G24" s="5">
        <v>4627523967.0000515</v>
      </c>
      <c r="H24" s="5">
        <f t="shared" si="6"/>
        <v>9063775942.0000629</v>
      </c>
      <c r="I24" s="5">
        <v>13236330678.999874</v>
      </c>
      <c r="J24" s="5">
        <v>17958633194.999687</v>
      </c>
      <c r="K24" s="5">
        <v>4438076593.0000029</v>
      </c>
      <c r="L24" s="5">
        <v>4767519297.9999723</v>
      </c>
      <c r="M24" s="5">
        <f t="shared" si="7"/>
        <v>9205595890.9999752</v>
      </c>
      <c r="N24" s="5">
        <v>4358599649.0000191</v>
      </c>
      <c r="O24" s="5">
        <f t="shared" si="8"/>
        <v>13564195539.999994</v>
      </c>
      <c r="P24" s="5">
        <v>4885863676.9999971</v>
      </c>
      <c r="Q24" s="5">
        <f t="shared" si="9"/>
        <v>18450059216.999992</v>
      </c>
      <c r="R24" s="5">
        <v>4424244238.9999866</v>
      </c>
      <c r="S24" s="108">
        <f t="shared" si="10"/>
        <v>-0.31167452183753142</v>
      </c>
      <c r="T24" s="108"/>
      <c r="U24" s="108"/>
      <c r="V24" s="108"/>
    </row>
    <row r="25" spans="1:22">
      <c r="A25" s="4" t="s">
        <v>7</v>
      </c>
      <c r="B25" s="5">
        <v>2715015771</v>
      </c>
      <c r="C25" s="5">
        <v>5511253866</v>
      </c>
      <c r="D25" s="5">
        <v>8249417709</v>
      </c>
      <c r="E25" s="5">
        <v>11291451576.999851</v>
      </c>
      <c r="F25" s="5">
        <v>2782977966.0000105</v>
      </c>
      <c r="G25" s="5">
        <v>2816998870.9999824</v>
      </c>
      <c r="H25" s="5">
        <f t="shared" si="6"/>
        <v>5599976836.9999924</v>
      </c>
      <c r="I25" s="5">
        <v>8483128630.9999962</v>
      </c>
      <c r="J25" s="5">
        <v>11423104095.000196</v>
      </c>
      <c r="K25" s="5">
        <v>2879267504.9999633</v>
      </c>
      <c r="L25" s="5">
        <v>2940308822.0000405</v>
      </c>
      <c r="M25" s="5">
        <f t="shared" si="7"/>
        <v>5819576327.0000038</v>
      </c>
      <c r="N25" s="5">
        <v>2888708769.9999981</v>
      </c>
      <c r="O25" s="5">
        <f t="shared" si="8"/>
        <v>8708285097.0000019</v>
      </c>
      <c r="P25" s="5">
        <v>3009887405.0000024</v>
      </c>
      <c r="Q25" s="5">
        <f t="shared" si="9"/>
        <v>11718172502.000004</v>
      </c>
      <c r="R25" s="5">
        <v>2726804504.0000105</v>
      </c>
      <c r="S25" s="108">
        <f t="shared" si="10"/>
        <v>-5.2952009750811442</v>
      </c>
      <c r="T25" s="108"/>
      <c r="U25" s="108"/>
      <c r="V25" s="108"/>
    </row>
    <row r="26" spans="1:22">
      <c r="A26" s="148" t="s">
        <v>14</v>
      </c>
      <c r="B26" s="149">
        <f t="shared" ref="B26:J26" si="11">SUM(B19:B25)</f>
        <v>14851526610</v>
      </c>
      <c r="C26" s="149">
        <f t="shared" si="11"/>
        <v>30575930963</v>
      </c>
      <c r="D26" s="149">
        <f t="shared" si="11"/>
        <v>45407608714</v>
      </c>
      <c r="E26" s="149">
        <v>61580606872.999557</v>
      </c>
      <c r="F26" s="149">
        <f t="shared" si="11"/>
        <v>15455263283.000061</v>
      </c>
      <c r="G26" s="149"/>
      <c r="H26" s="149">
        <f t="shared" si="11"/>
        <v>31599780533.000076</v>
      </c>
      <c r="I26" s="149">
        <f t="shared" si="11"/>
        <v>46997458949.999786</v>
      </c>
      <c r="J26" s="149">
        <f t="shared" si="11"/>
        <v>63312336612.000145</v>
      </c>
      <c r="K26" s="149">
        <f t="shared" ref="K26:R26" si="12">SUM(K19:K25)</f>
        <v>15666581715.999975</v>
      </c>
      <c r="L26" s="149">
        <f t="shared" si="12"/>
        <v>16488349715.000006</v>
      </c>
      <c r="M26" s="149">
        <f t="shared" si="12"/>
        <v>32154931430.999981</v>
      </c>
      <c r="N26" s="149">
        <f t="shared" si="12"/>
        <v>15603810894.000002</v>
      </c>
      <c r="O26" s="149">
        <f t="shared" si="12"/>
        <v>47758742324.999977</v>
      </c>
      <c r="P26" s="149">
        <f t="shared" si="12"/>
        <v>16712087398.999983</v>
      </c>
      <c r="Q26" s="149">
        <f t="shared" si="12"/>
        <v>64470829723.999954</v>
      </c>
      <c r="R26" s="149">
        <f t="shared" si="12"/>
        <v>15169673938.000042</v>
      </c>
      <c r="S26" s="150">
        <f t="shared" si="10"/>
        <v>-3.171768973013755</v>
      </c>
      <c r="T26" s="150"/>
      <c r="U26" s="150"/>
      <c r="V26" s="150"/>
    </row>
    <row r="27" spans="1:22">
      <c r="B27" s="115"/>
      <c r="C27" s="115"/>
      <c r="D27" s="115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2">
      <c r="A28" s="32" t="s">
        <v>45</v>
      </c>
    </row>
    <row r="30" spans="1:22" ht="15.75" customHeight="1">
      <c r="D30" s="117"/>
    </row>
    <row r="31" spans="1:22">
      <c r="D31" s="117"/>
    </row>
    <row r="32" spans="1:22">
      <c r="D32" s="117"/>
    </row>
    <row r="33" spans="4:4">
      <c r="D33" s="117"/>
    </row>
    <row r="34" spans="4:4" ht="15.75" customHeight="1">
      <c r="D34" s="117"/>
    </row>
    <row r="35" spans="4:4">
      <c r="D35" s="117"/>
    </row>
    <row r="36" spans="4:4">
      <c r="D36" s="117"/>
    </row>
    <row r="37" spans="4:4">
      <c r="D37" s="117"/>
    </row>
    <row r="38" spans="4:4">
      <c r="D38" s="117"/>
    </row>
    <row r="39" spans="4:4">
      <c r="D39" s="117"/>
    </row>
    <row r="40" spans="4:4">
      <c r="D40" s="117"/>
    </row>
  </sheetData>
  <mergeCells count="4">
    <mergeCell ref="A3:A4"/>
    <mergeCell ref="B3:V3"/>
    <mergeCell ref="A17:A18"/>
    <mergeCell ref="B17:V17"/>
  </mergeCells>
  <phoneticPr fontId="23" type="noConversion"/>
  <hyperlinks>
    <hyperlink ref="X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M19:M26 M5:M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V36"/>
  <sheetViews>
    <sheetView topLeftCell="A19" zoomScale="85" zoomScaleNormal="85" workbookViewId="0">
      <selection activeCell="G6" sqref="G6"/>
    </sheetView>
  </sheetViews>
  <sheetFormatPr defaultRowHeight="15" customHeight="1"/>
  <cols>
    <col min="1" max="1" width="41" style="10" customWidth="1"/>
    <col min="2" max="2" width="12.7109375" style="10" hidden="1" customWidth="1"/>
    <col min="3" max="5" width="14.7109375" style="10" hidden="1" customWidth="1"/>
    <col min="6" max="6" width="12.7109375" style="10" bestFit="1" customWidth="1"/>
    <col min="7" max="8" width="14.7109375" style="10" bestFit="1" customWidth="1"/>
    <col min="9" max="10" width="14.28515625" style="10" customWidth="1"/>
    <col min="11" max="11" width="14.28515625" style="10" hidden="1" customWidth="1"/>
    <col min="12" max="12" width="14.28515625" style="10" customWidth="1"/>
    <col min="13" max="13" width="14.28515625" style="10" hidden="1" customWidth="1"/>
    <col min="14" max="14" width="14.28515625" style="10" customWidth="1"/>
    <col min="15" max="15" width="14.28515625" style="10" hidden="1" customWidth="1"/>
    <col min="16" max="17" width="14.28515625" style="10" customWidth="1"/>
    <col min="18" max="20" width="8.7109375" style="10" customWidth="1"/>
    <col min="21" max="21" width="6.7109375" style="10" customWidth="1"/>
    <col min="22" max="16384" width="9.140625" style="11"/>
  </cols>
  <sheetData>
    <row r="1" spans="1:22" ht="15" customHeight="1">
      <c r="A1" s="1" t="str">
        <f>'Indice tavole'!C21</f>
        <v>Importazioni cumulate per provincia e voce merceologica*. Anni 2017-2020. Valori in milioni di euro e variazioni percentuali rispetto all'anno precedente</v>
      </c>
    </row>
    <row r="2" spans="1:22" ht="15" customHeight="1">
      <c r="A2" s="312" t="s">
        <v>345</v>
      </c>
    </row>
    <row r="3" spans="1:22" ht="15" customHeight="1">
      <c r="A3" s="296" t="s">
        <v>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1:22" ht="44.45" customHeight="1">
      <c r="A4" s="263"/>
      <c r="B4" s="70" t="s">
        <v>119</v>
      </c>
      <c r="C4" s="70" t="s">
        <v>120</v>
      </c>
      <c r="D4" s="70" t="s">
        <v>121</v>
      </c>
      <c r="E4" s="67" t="s">
        <v>122</v>
      </c>
      <c r="F4" s="59" t="s">
        <v>324</v>
      </c>
      <c r="G4" s="59" t="s">
        <v>325</v>
      </c>
      <c r="H4" s="59" t="s">
        <v>326</v>
      </c>
      <c r="I4" s="67" t="s">
        <v>327</v>
      </c>
      <c r="J4" s="59" t="s">
        <v>567</v>
      </c>
      <c r="K4" s="67" t="s">
        <v>571</v>
      </c>
      <c r="L4" s="59" t="s">
        <v>568</v>
      </c>
      <c r="M4" s="59" t="s">
        <v>573</v>
      </c>
      <c r="N4" s="59" t="s">
        <v>574</v>
      </c>
      <c r="O4" s="59" t="s">
        <v>598</v>
      </c>
      <c r="P4" s="59" t="s">
        <v>599</v>
      </c>
      <c r="Q4" s="59" t="s">
        <v>609</v>
      </c>
      <c r="R4" s="67" t="s">
        <v>123</v>
      </c>
      <c r="S4" s="67" t="s">
        <v>124</v>
      </c>
      <c r="T4" s="67" t="s">
        <v>575</v>
      </c>
      <c r="U4" s="67" t="s">
        <v>600</v>
      </c>
    </row>
    <row r="5" spans="1:22" ht="15" customHeight="1">
      <c r="A5" s="13" t="s">
        <v>17</v>
      </c>
      <c r="B5" s="14">
        <v>61914472.000000007</v>
      </c>
      <c r="C5" s="14">
        <v>123772033.00000003</v>
      </c>
      <c r="D5" s="14">
        <v>186438235.00000009</v>
      </c>
      <c r="E5" s="14">
        <v>269997801.00000006</v>
      </c>
      <c r="F5" s="14">
        <v>60564575.999999963</v>
      </c>
      <c r="G5" s="14">
        <v>115520452.99999997</v>
      </c>
      <c r="H5" s="14">
        <v>168732620.00000006</v>
      </c>
      <c r="I5" s="125">
        <v>225869073.99999991</v>
      </c>
      <c r="J5" s="125">
        <v>57068828.99999997</v>
      </c>
      <c r="K5" s="125">
        <v>55861221.999999955</v>
      </c>
      <c r="L5" s="125">
        <f>SUM(J5:K5)</f>
        <v>112930050.99999993</v>
      </c>
      <c r="M5" s="125">
        <v>61521125.999999978</v>
      </c>
      <c r="N5" s="125">
        <f>SUM(L5:M5)</f>
        <v>174451176.99999991</v>
      </c>
      <c r="O5" s="125">
        <v>63810433.99999997</v>
      </c>
      <c r="P5" s="125">
        <f>SUM(N5:O5)</f>
        <v>238261610.99999988</v>
      </c>
      <c r="Q5" s="125">
        <v>61890141.000000045</v>
      </c>
      <c r="R5" s="108">
        <f>IFERROR(Q5/J5*100-100," ")</f>
        <v>8.4482406323775621</v>
      </c>
      <c r="S5" s="108"/>
      <c r="T5" s="108"/>
      <c r="U5" s="108"/>
    </row>
    <row r="6" spans="1:22" ht="15" customHeight="1">
      <c r="A6" s="13" t="s">
        <v>18</v>
      </c>
      <c r="B6" s="14">
        <v>173684674.99999997</v>
      </c>
      <c r="C6" s="14">
        <v>477376085.99999988</v>
      </c>
      <c r="D6" s="14">
        <v>771826221.99999988</v>
      </c>
      <c r="E6" s="14">
        <v>1117240769.9999995</v>
      </c>
      <c r="F6" s="14">
        <v>280628571</v>
      </c>
      <c r="G6" s="14">
        <v>577876743.00000012</v>
      </c>
      <c r="H6" s="14">
        <v>936977050.00000012</v>
      </c>
      <c r="I6" s="125">
        <v>1381669388.9999998</v>
      </c>
      <c r="J6" s="125">
        <v>421602497.00000006</v>
      </c>
      <c r="K6" s="125">
        <v>333383704.99999988</v>
      </c>
      <c r="L6" s="125">
        <f>SUM(J6:K6)</f>
        <v>754986202</v>
      </c>
      <c r="M6" s="125">
        <v>284119912.99999994</v>
      </c>
      <c r="N6" s="125">
        <f t="shared" ref="N6:P32" si="0">SUM(L6:M6)</f>
        <v>1039106115</v>
      </c>
      <c r="O6" s="125">
        <v>305906044</v>
      </c>
      <c r="P6" s="125">
        <f t="shared" si="0"/>
        <v>1345012159</v>
      </c>
      <c r="Q6" s="125">
        <v>256286774</v>
      </c>
      <c r="R6" s="108">
        <f t="shared" ref="R6:R33" si="1">IFERROR(Q6/J6*100-100," ")</f>
        <v>-39.211277014803834</v>
      </c>
      <c r="S6" s="108"/>
      <c r="T6" s="108"/>
      <c r="U6" s="108"/>
    </row>
    <row r="7" spans="1:22" ht="15" customHeight="1">
      <c r="A7" s="13" t="s">
        <v>19</v>
      </c>
      <c r="B7" s="14">
        <v>2486223</v>
      </c>
      <c r="C7" s="14">
        <v>3953662</v>
      </c>
      <c r="D7" s="14">
        <v>17466734</v>
      </c>
      <c r="E7" s="14">
        <v>20155302</v>
      </c>
      <c r="F7" s="14">
        <v>3511299</v>
      </c>
      <c r="G7" s="14">
        <v>5581093</v>
      </c>
      <c r="H7" s="14">
        <v>7201956.0000000009</v>
      </c>
      <c r="I7" s="14">
        <v>10116469.999999996</v>
      </c>
      <c r="J7" s="14">
        <v>2818568.9999999991</v>
      </c>
      <c r="K7" s="14">
        <v>4471177</v>
      </c>
      <c r="L7" s="125">
        <f>SUM(J7:K7)</f>
        <v>7289745.9999999991</v>
      </c>
      <c r="M7" s="125">
        <v>10525487.999999996</v>
      </c>
      <c r="N7" s="125">
        <f t="shared" si="0"/>
        <v>17815233.999999996</v>
      </c>
      <c r="O7" s="125">
        <v>1042590</v>
      </c>
      <c r="P7" s="125">
        <f t="shared" si="0"/>
        <v>18857823.999999996</v>
      </c>
      <c r="Q7" s="125">
        <v>1401216</v>
      </c>
      <c r="R7" s="108">
        <f t="shared" si="1"/>
        <v>-50.286262284159072</v>
      </c>
      <c r="S7" s="108"/>
      <c r="T7" s="108"/>
      <c r="U7" s="108"/>
    </row>
    <row r="8" spans="1:22" ht="15" customHeight="1">
      <c r="A8" s="13" t="s">
        <v>20</v>
      </c>
      <c r="B8" s="14">
        <v>43949342.999999985</v>
      </c>
      <c r="C8" s="14">
        <v>94208017</v>
      </c>
      <c r="D8" s="14">
        <v>147061444</v>
      </c>
      <c r="E8" s="14">
        <v>218813242.9999997</v>
      </c>
      <c r="F8" s="14">
        <v>55644954.99999997</v>
      </c>
      <c r="G8" s="14">
        <v>107622568.99999999</v>
      </c>
      <c r="H8" s="14">
        <v>159879167.99999979</v>
      </c>
      <c r="I8" s="14">
        <v>217931476.0000003</v>
      </c>
      <c r="J8" s="14">
        <v>49536987</v>
      </c>
      <c r="K8" s="14">
        <v>53177915.999999978</v>
      </c>
      <c r="L8" s="125">
        <f t="shared" ref="L8:L32" si="2">SUM(J8:K8)</f>
        <v>102714902.99999997</v>
      </c>
      <c r="M8" s="125">
        <v>52863203.000000015</v>
      </c>
      <c r="N8" s="125">
        <f t="shared" si="0"/>
        <v>155578106</v>
      </c>
      <c r="O8" s="125">
        <v>60897153.000000037</v>
      </c>
      <c r="P8" s="125">
        <f t="shared" si="0"/>
        <v>216475259.00000003</v>
      </c>
      <c r="Q8" s="125">
        <v>52662775.000000015</v>
      </c>
      <c r="R8" s="108">
        <f t="shared" si="1"/>
        <v>6.3100083176233852</v>
      </c>
      <c r="S8" s="108"/>
      <c r="T8" s="108"/>
      <c r="U8" s="108"/>
      <c r="V8" s="18"/>
    </row>
    <row r="9" spans="1:22" ht="15" customHeight="1">
      <c r="A9" s="13" t="s">
        <v>21</v>
      </c>
      <c r="B9" s="14">
        <v>649429.99999999988</v>
      </c>
      <c r="C9" s="14">
        <v>834242.99999999988</v>
      </c>
      <c r="D9" s="14">
        <v>907326.99999999988</v>
      </c>
      <c r="E9" s="14">
        <v>988185</v>
      </c>
      <c r="F9" s="14">
        <v>124241.99999999997</v>
      </c>
      <c r="G9" s="14">
        <v>403912.99999999994</v>
      </c>
      <c r="H9" s="14">
        <v>780401</v>
      </c>
      <c r="I9" s="14">
        <v>1015031.0000000002</v>
      </c>
      <c r="J9" s="14">
        <v>228291.99999999997</v>
      </c>
      <c r="K9" s="14">
        <v>541603</v>
      </c>
      <c r="L9" s="125">
        <f t="shared" si="2"/>
        <v>769895</v>
      </c>
      <c r="M9" s="125">
        <v>363058.99999999994</v>
      </c>
      <c r="N9" s="125">
        <f t="shared" si="0"/>
        <v>1132954</v>
      </c>
      <c r="O9" s="125">
        <v>318097</v>
      </c>
      <c r="P9" s="125">
        <f t="shared" si="0"/>
        <v>1451051</v>
      </c>
      <c r="Q9" s="125">
        <v>873383</v>
      </c>
      <c r="R9" s="108">
        <f t="shared" si="1"/>
        <v>282.57275769628376</v>
      </c>
      <c r="S9" s="108"/>
      <c r="T9" s="108"/>
      <c r="U9" s="108"/>
      <c r="V9" s="18"/>
    </row>
    <row r="10" spans="1:22" ht="15" customHeight="1">
      <c r="A10" s="13" t="s">
        <v>22</v>
      </c>
      <c r="B10" s="14">
        <v>2851172.9999999981</v>
      </c>
      <c r="C10" s="14">
        <v>5713766.9999999972</v>
      </c>
      <c r="D10" s="14">
        <v>8151076.9999999981</v>
      </c>
      <c r="E10" s="14">
        <v>10585266.999999989</v>
      </c>
      <c r="F10" s="14">
        <v>3155729.0000000009</v>
      </c>
      <c r="G10" s="14">
        <v>6075405.9999999991</v>
      </c>
      <c r="H10" s="14">
        <v>8571276.0000000019</v>
      </c>
      <c r="I10" s="14">
        <v>11161125.000000011</v>
      </c>
      <c r="J10" s="14">
        <v>2820725</v>
      </c>
      <c r="K10" s="14">
        <v>2538810.9999999995</v>
      </c>
      <c r="L10" s="125">
        <f t="shared" si="2"/>
        <v>5359536</v>
      </c>
      <c r="M10" s="125">
        <v>3287461.0000000014</v>
      </c>
      <c r="N10" s="125">
        <f t="shared" si="0"/>
        <v>8646997.0000000019</v>
      </c>
      <c r="O10" s="125">
        <v>1935294.0000000002</v>
      </c>
      <c r="P10" s="125">
        <f t="shared" si="0"/>
        <v>10582291.000000002</v>
      </c>
      <c r="Q10" s="125">
        <v>4757805.9999999963</v>
      </c>
      <c r="R10" s="108">
        <f t="shared" si="1"/>
        <v>68.673160269079631</v>
      </c>
      <c r="S10" s="108"/>
      <c r="T10" s="108"/>
      <c r="U10" s="108"/>
      <c r="V10" s="18"/>
    </row>
    <row r="11" spans="1:22" ht="15" customHeight="1">
      <c r="A11" s="13" t="s">
        <v>23</v>
      </c>
      <c r="B11" s="14">
        <v>1853182</v>
      </c>
      <c r="C11" s="14">
        <v>3639953</v>
      </c>
      <c r="D11" s="14">
        <v>4624941</v>
      </c>
      <c r="E11" s="14">
        <v>6419644.9999999963</v>
      </c>
      <c r="F11" s="14">
        <v>2099308.9999999995</v>
      </c>
      <c r="G11" s="14">
        <v>5235150</v>
      </c>
      <c r="H11" s="14">
        <v>7762997.9999999953</v>
      </c>
      <c r="I11" s="14">
        <v>9365653.0000000037</v>
      </c>
      <c r="J11" s="14">
        <v>2150869.0000000005</v>
      </c>
      <c r="K11" s="14">
        <v>1348619.9999999998</v>
      </c>
      <c r="L11" s="125">
        <f t="shared" si="2"/>
        <v>3499489</v>
      </c>
      <c r="M11" s="125">
        <v>1064584.9999999995</v>
      </c>
      <c r="N11" s="125">
        <f t="shared" si="0"/>
        <v>4564074</v>
      </c>
      <c r="O11" s="125">
        <v>1526643.9999999998</v>
      </c>
      <c r="P11" s="125">
        <f t="shared" si="0"/>
        <v>6090718</v>
      </c>
      <c r="Q11" s="125">
        <v>1676299.9999999995</v>
      </c>
      <c r="R11" s="108">
        <f t="shared" si="1"/>
        <v>-22.064058759506082</v>
      </c>
      <c r="S11" s="108"/>
      <c r="T11" s="108"/>
      <c r="U11" s="108"/>
      <c r="V11" s="18"/>
    </row>
    <row r="12" spans="1:22" ht="15" customHeight="1">
      <c r="A12" s="13" t="s">
        <v>24</v>
      </c>
      <c r="B12" s="14">
        <v>127027.00000000004</v>
      </c>
      <c r="C12" s="14">
        <v>203747.00000000006</v>
      </c>
      <c r="D12" s="14">
        <v>402657</v>
      </c>
      <c r="E12" s="14">
        <v>565620</v>
      </c>
      <c r="F12" s="14">
        <v>109960.99999999997</v>
      </c>
      <c r="G12" s="14">
        <v>213195.00000000003</v>
      </c>
      <c r="H12" s="14">
        <v>444124.00000000006</v>
      </c>
      <c r="I12" s="14">
        <v>676320.99999999988</v>
      </c>
      <c r="J12" s="14">
        <v>139814</v>
      </c>
      <c r="K12" s="14">
        <v>122201.99999999997</v>
      </c>
      <c r="L12" s="125">
        <f t="shared" si="2"/>
        <v>262015.99999999997</v>
      </c>
      <c r="M12" s="125">
        <v>258183.99999999994</v>
      </c>
      <c r="N12" s="125">
        <f t="shared" si="0"/>
        <v>520199.99999999988</v>
      </c>
      <c r="O12" s="125">
        <v>260012.99999999997</v>
      </c>
      <c r="P12" s="125">
        <f t="shared" si="0"/>
        <v>780212.99999999988</v>
      </c>
      <c r="Q12" s="125">
        <v>140431</v>
      </c>
      <c r="R12" s="108">
        <f t="shared" si="1"/>
        <v>0.4413005850630185</v>
      </c>
      <c r="S12" s="108"/>
      <c r="T12" s="108"/>
      <c r="U12" s="108"/>
      <c r="V12" s="18"/>
    </row>
    <row r="13" spans="1:22" ht="15" customHeight="1">
      <c r="A13" s="13" t="s">
        <v>25</v>
      </c>
      <c r="B13" s="14">
        <v>1221127.9999999998</v>
      </c>
      <c r="C13" s="14">
        <v>2239991</v>
      </c>
      <c r="D13" s="14">
        <v>3075487</v>
      </c>
      <c r="E13" s="14">
        <v>4197289</v>
      </c>
      <c r="F13" s="14">
        <v>1057082.9999999998</v>
      </c>
      <c r="G13" s="14">
        <v>2007582.9999999991</v>
      </c>
      <c r="H13" s="14">
        <v>3042836.9999999981</v>
      </c>
      <c r="I13" s="14">
        <v>3781105.0000000028</v>
      </c>
      <c r="J13" s="14">
        <v>703638.99999999977</v>
      </c>
      <c r="K13" s="14">
        <v>636492.99999999977</v>
      </c>
      <c r="L13" s="125">
        <f t="shared" si="2"/>
        <v>1340131.9999999995</v>
      </c>
      <c r="M13" s="125">
        <v>450325.99999999983</v>
      </c>
      <c r="N13" s="125">
        <f t="shared" si="0"/>
        <v>1790457.9999999993</v>
      </c>
      <c r="O13" s="125">
        <v>771559.99999999977</v>
      </c>
      <c r="P13" s="125">
        <f t="shared" si="0"/>
        <v>2562017.9999999991</v>
      </c>
      <c r="Q13" s="125">
        <v>1108423.0000000002</v>
      </c>
      <c r="R13" s="108">
        <f t="shared" si="1"/>
        <v>57.527226319177942</v>
      </c>
      <c r="S13" s="108"/>
      <c r="T13" s="108"/>
      <c r="U13" s="108"/>
      <c r="V13" s="18"/>
    </row>
    <row r="14" spans="1:22" ht="15" customHeight="1">
      <c r="A14" s="13" t="s">
        <v>26</v>
      </c>
      <c r="B14" s="14">
        <v>1962725.0000000007</v>
      </c>
      <c r="C14" s="14">
        <v>3351642.0000000009</v>
      </c>
      <c r="D14" s="14">
        <v>4883713.0000000009</v>
      </c>
      <c r="E14" s="14">
        <v>6994880.9999999944</v>
      </c>
      <c r="F14" s="14">
        <v>382178</v>
      </c>
      <c r="G14" s="14">
        <v>751993.99999999988</v>
      </c>
      <c r="H14" s="14">
        <v>1139497.9999999998</v>
      </c>
      <c r="I14" s="14">
        <v>1442072.9999999998</v>
      </c>
      <c r="J14" s="14">
        <v>431214.00000000012</v>
      </c>
      <c r="K14" s="14">
        <v>412845.99999999983</v>
      </c>
      <c r="L14" s="125">
        <f t="shared" si="2"/>
        <v>844060</v>
      </c>
      <c r="M14" s="125">
        <v>2811354</v>
      </c>
      <c r="N14" s="125">
        <f t="shared" si="0"/>
        <v>3655414</v>
      </c>
      <c r="O14" s="125">
        <v>603079</v>
      </c>
      <c r="P14" s="125">
        <f t="shared" si="0"/>
        <v>4258493</v>
      </c>
      <c r="Q14" s="125">
        <v>1707398.0000000002</v>
      </c>
      <c r="R14" s="108">
        <f t="shared" si="1"/>
        <v>295.95143014837174</v>
      </c>
      <c r="S14" s="108"/>
      <c r="T14" s="108"/>
      <c r="U14" s="108"/>
      <c r="V14" s="18"/>
    </row>
    <row r="15" spans="1:22" ht="15" customHeight="1">
      <c r="A15" s="13" t="s">
        <v>27</v>
      </c>
      <c r="B15" s="14">
        <v>467296</v>
      </c>
      <c r="C15" s="14">
        <v>884255</v>
      </c>
      <c r="D15" s="14">
        <v>1586280</v>
      </c>
      <c r="E15" s="14">
        <v>2554123</v>
      </c>
      <c r="F15" s="14">
        <v>594227.99999999988</v>
      </c>
      <c r="G15" s="14">
        <v>1287151.9999999998</v>
      </c>
      <c r="H15" s="14">
        <v>2007615.9999999998</v>
      </c>
      <c r="I15" s="14">
        <v>2913729.9999999995</v>
      </c>
      <c r="J15" s="14">
        <v>691897.00000000012</v>
      </c>
      <c r="K15" s="14">
        <v>634270</v>
      </c>
      <c r="L15" s="125">
        <f t="shared" si="2"/>
        <v>1326167</v>
      </c>
      <c r="M15" s="125">
        <v>634436.99999999988</v>
      </c>
      <c r="N15" s="125">
        <f t="shared" si="0"/>
        <v>1960604</v>
      </c>
      <c r="O15" s="125">
        <v>686284</v>
      </c>
      <c r="P15" s="125">
        <f t="shared" si="0"/>
        <v>2646888</v>
      </c>
      <c r="Q15" s="125">
        <v>362140.99999999994</v>
      </c>
      <c r="R15" s="108">
        <f t="shared" si="1"/>
        <v>-47.65969501240793</v>
      </c>
      <c r="S15" s="108"/>
      <c r="T15" s="108"/>
      <c r="U15" s="108"/>
      <c r="V15" s="18"/>
    </row>
    <row r="16" spans="1:22" ht="15" customHeight="1">
      <c r="A16" s="13" t="s">
        <v>28</v>
      </c>
      <c r="B16" s="14">
        <v>8531120.9999999981</v>
      </c>
      <c r="C16" s="14">
        <v>11006137.999999998</v>
      </c>
      <c r="D16" s="14">
        <v>13581135.999999996</v>
      </c>
      <c r="E16" s="14">
        <v>17826958.999999989</v>
      </c>
      <c r="F16" s="14">
        <v>4191203.0000000014</v>
      </c>
      <c r="G16" s="14">
        <v>8424598.0000000019</v>
      </c>
      <c r="H16" s="14">
        <v>16458794.999999996</v>
      </c>
      <c r="I16" s="14">
        <v>26828909.999999985</v>
      </c>
      <c r="J16" s="14">
        <v>9460840.0000000019</v>
      </c>
      <c r="K16" s="14">
        <v>9582210.0000000056</v>
      </c>
      <c r="L16" s="125">
        <f t="shared" si="2"/>
        <v>19043050.000000007</v>
      </c>
      <c r="M16" s="125">
        <v>8716691</v>
      </c>
      <c r="N16" s="125">
        <f t="shared" si="0"/>
        <v>27759741.000000007</v>
      </c>
      <c r="O16" s="125">
        <v>9535794.9999999981</v>
      </c>
      <c r="P16" s="125">
        <f t="shared" si="0"/>
        <v>37295536.000000007</v>
      </c>
      <c r="Q16" s="125">
        <v>9220382.9999999981</v>
      </c>
      <c r="R16" s="108">
        <f t="shared" si="1"/>
        <v>-2.5416030711861026</v>
      </c>
      <c r="S16" s="108"/>
      <c r="T16" s="108"/>
      <c r="U16" s="108"/>
      <c r="V16" s="18"/>
    </row>
    <row r="17" spans="1:22" ht="15" customHeight="1">
      <c r="A17" s="13" t="s">
        <v>29</v>
      </c>
      <c r="B17" s="14">
        <v>926166.00000000023</v>
      </c>
      <c r="C17" s="14">
        <v>1834108.0000000005</v>
      </c>
      <c r="D17" s="14">
        <v>2779390.0000000005</v>
      </c>
      <c r="E17" s="14">
        <v>3326490.0000000009</v>
      </c>
      <c r="F17" s="14">
        <v>1151661.0000000002</v>
      </c>
      <c r="G17" s="14">
        <v>2146295.0000000009</v>
      </c>
      <c r="H17" s="14">
        <v>3311703.0000000023</v>
      </c>
      <c r="I17" s="14">
        <v>4930273.9999999991</v>
      </c>
      <c r="J17" s="14">
        <v>1867081</v>
      </c>
      <c r="K17" s="14">
        <v>2312568.0000000005</v>
      </c>
      <c r="L17" s="125">
        <f t="shared" si="2"/>
        <v>4179649.0000000005</v>
      </c>
      <c r="M17" s="125">
        <v>2014274.0000000002</v>
      </c>
      <c r="N17" s="125">
        <f t="shared" si="0"/>
        <v>6193923.0000000009</v>
      </c>
      <c r="O17" s="125">
        <v>1811176.9999999998</v>
      </c>
      <c r="P17" s="125">
        <f t="shared" si="0"/>
        <v>8005100.0000000009</v>
      </c>
      <c r="Q17" s="125">
        <v>1697029.0000000002</v>
      </c>
      <c r="R17" s="108">
        <f t="shared" si="1"/>
        <v>-9.1079069413699756</v>
      </c>
      <c r="S17" s="108"/>
      <c r="T17" s="108"/>
      <c r="U17" s="108"/>
      <c r="V17" s="18"/>
    </row>
    <row r="18" spans="1:22" ht="15" customHeight="1">
      <c r="A18" s="13" t="s">
        <v>30</v>
      </c>
      <c r="B18" s="14">
        <v>5049295.0000000019</v>
      </c>
      <c r="C18" s="14">
        <v>12381831.000000006</v>
      </c>
      <c r="D18" s="14">
        <v>16488940.000000004</v>
      </c>
      <c r="E18" s="14">
        <v>22559673.999999996</v>
      </c>
      <c r="F18" s="14">
        <v>6908224.0000000019</v>
      </c>
      <c r="G18" s="14">
        <v>14696793.000000004</v>
      </c>
      <c r="H18" s="14">
        <v>20715773.000000007</v>
      </c>
      <c r="I18" s="14">
        <v>27258284.999999996</v>
      </c>
      <c r="J18" s="14">
        <v>6248289.0000000019</v>
      </c>
      <c r="K18" s="14">
        <v>6786329.9999999981</v>
      </c>
      <c r="L18" s="125">
        <f t="shared" si="2"/>
        <v>13034619</v>
      </c>
      <c r="M18" s="125">
        <v>4926006.9999999972</v>
      </c>
      <c r="N18" s="125">
        <f t="shared" si="0"/>
        <v>17960625.999999996</v>
      </c>
      <c r="O18" s="125">
        <v>5678137.0000000009</v>
      </c>
      <c r="P18" s="125">
        <f t="shared" si="0"/>
        <v>23638762.999999996</v>
      </c>
      <c r="Q18" s="125">
        <v>5507890.9999999991</v>
      </c>
      <c r="R18" s="108">
        <f t="shared" si="1"/>
        <v>-11.849611949767407</v>
      </c>
      <c r="S18" s="108"/>
      <c r="T18" s="108"/>
      <c r="U18" s="108"/>
      <c r="V18" s="18"/>
    </row>
    <row r="19" spans="1:22" ht="15" customHeight="1">
      <c r="A19" s="13" t="s">
        <v>31</v>
      </c>
      <c r="B19" s="14">
        <v>6525507.9999999963</v>
      </c>
      <c r="C19" s="14">
        <v>12630326.999999996</v>
      </c>
      <c r="D19" s="14">
        <v>19324166</v>
      </c>
      <c r="E19" s="14">
        <v>25078031.000000022</v>
      </c>
      <c r="F19" s="14">
        <v>7125798.0000000028</v>
      </c>
      <c r="G19" s="14">
        <v>14367150.000000006</v>
      </c>
      <c r="H19" s="14">
        <v>20649098.000000007</v>
      </c>
      <c r="I19" s="14">
        <v>26879230.999999974</v>
      </c>
      <c r="J19" s="14">
        <v>5776493.0000000019</v>
      </c>
      <c r="K19" s="14">
        <v>6031928.9999999963</v>
      </c>
      <c r="L19" s="125">
        <f t="shared" si="2"/>
        <v>11808421.999999998</v>
      </c>
      <c r="M19" s="125">
        <v>5876296.0000000019</v>
      </c>
      <c r="N19" s="125">
        <f t="shared" si="0"/>
        <v>17684718</v>
      </c>
      <c r="O19" s="125">
        <v>4895125.0000000028</v>
      </c>
      <c r="P19" s="125">
        <f t="shared" si="0"/>
        <v>22579843.000000004</v>
      </c>
      <c r="Q19" s="125">
        <v>5174993.0000000037</v>
      </c>
      <c r="R19" s="108">
        <f t="shared" si="1"/>
        <v>-10.412892389898118</v>
      </c>
      <c r="S19" s="108"/>
      <c r="T19" s="108"/>
      <c r="U19" s="108"/>
      <c r="V19" s="18"/>
    </row>
    <row r="20" spans="1:22" ht="15" customHeight="1">
      <c r="A20" s="13" t="s">
        <v>32</v>
      </c>
      <c r="B20" s="14">
        <v>43299299.000000022</v>
      </c>
      <c r="C20" s="14">
        <v>88455755.00000003</v>
      </c>
      <c r="D20" s="14">
        <v>129034995.00000007</v>
      </c>
      <c r="E20" s="14">
        <v>176034181.99999964</v>
      </c>
      <c r="F20" s="14">
        <v>55731705.000000037</v>
      </c>
      <c r="G20" s="14">
        <v>104234114.00000015</v>
      </c>
      <c r="H20" s="14">
        <v>150295216.00000015</v>
      </c>
      <c r="I20" s="14">
        <v>198064077.00000015</v>
      </c>
      <c r="J20" s="14">
        <v>52086504.999999955</v>
      </c>
      <c r="K20" s="14">
        <v>50353858.999999985</v>
      </c>
      <c r="L20" s="125">
        <f t="shared" si="2"/>
        <v>102440363.99999994</v>
      </c>
      <c r="M20" s="125">
        <v>42538016.000000007</v>
      </c>
      <c r="N20" s="125">
        <f t="shared" si="0"/>
        <v>144978379.99999994</v>
      </c>
      <c r="O20" s="125">
        <v>43799048.000000052</v>
      </c>
      <c r="P20" s="125">
        <f t="shared" si="0"/>
        <v>188777428</v>
      </c>
      <c r="Q20" s="125">
        <v>51540601.000000022</v>
      </c>
      <c r="R20" s="108">
        <f t="shared" si="1"/>
        <v>-1.0480718566160903</v>
      </c>
      <c r="S20" s="108"/>
      <c r="T20" s="108"/>
      <c r="U20" s="108"/>
      <c r="V20" s="18"/>
    </row>
    <row r="21" spans="1:22" ht="15" customHeight="1">
      <c r="A21" s="13" t="s">
        <v>33</v>
      </c>
      <c r="B21" s="14">
        <v>10442647.999999998</v>
      </c>
      <c r="C21" s="14">
        <v>20722096.000000007</v>
      </c>
      <c r="D21" s="14">
        <v>29510874.000000004</v>
      </c>
      <c r="E21" s="14">
        <v>37752296.000000045</v>
      </c>
      <c r="F21" s="14">
        <v>8422977.0000000037</v>
      </c>
      <c r="G21" s="14">
        <v>15565457.000000032</v>
      </c>
      <c r="H21" s="14">
        <v>25295840.000000045</v>
      </c>
      <c r="I21" s="14">
        <v>33269785.000000045</v>
      </c>
      <c r="J21" s="14">
        <v>9152330.0000000019</v>
      </c>
      <c r="K21" s="14">
        <v>11815449.000000011</v>
      </c>
      <c r="L21" s="125">
        <f t="shared" si="2"/>
        <v>20967779.000000015</v>
      </c>
      <c r="M21" s="125">
        <v>9187343.0000000075</v>
      </c>
      <c r="N21" s="125">
        <f t="shared" si="0"/>
        <v>30155122.000000022</v>
      </c>
      <c r="O21" s="125">
        <v>9372402.0000000056</v>
      </c>
      <c r="P21" s="125">
        <f t="shared" si="0"/>
        <v>39527524.00000003</v>
      </c>
      <c r="Q21" s="125">
        <v>10706476.999999993</v>
      </c>
      <c r="R21" s="108">
        <f t="shared" si="1"/>
        <v>16.980889019517335</v>
      </c>
      <c r="S21" s="108"/>
      <c r="T21" s="108"/>
      <c r="U21" s="108"/>
      <c r="V21" s="18"/>
    </row>
    <row r="22" spans="1:22" ht="15" customHeight="1">
      <c r="A22" s="13" t="s">
        <v>34</v>
      </c>
      <c r="B22" s="14">
        <v>1177359</v>
      </c>
      <c r="C22" s="14">
        <v>2338619</v>
      </c>
      <c r="D22" s="14">
        <v>3240232</v>
      </c>
      <c r="E22" s="14">
        <v>4737663.0000000009</v>
      </c>
      <c r="F22" s="14">
        <v>1391592.0000000002</v>
      </c>
      <c r="G22" s="14">
        <v>2922020.0000000005</v>
      </c>
      <c r="H22" s="14">
        <v>4394434.0000000009</v>
      </c>
      <c r="I22" s="14">
        <v>6133301.9999999981</v>
      </c>
      <c r="J22" s="14">
        <v>1790524.0000000002</v>
      </c>
      <c r="K22" s="14">
        <v>1929097.0000000002</v>
      </c>
      <c r="L22" s="125">
        <f t="shared" si="2"/>
        <v>3719621.0000000005</v>
      </c>
      <c r="M22" s="125">
        <v>2628101.0000000009</v>
      </c>
      <c r="N22" s="125">
        <f t="shared" si="0"/>
        <v>6347722.0000000019</v>
      </c>
      <c r="O22" s="125">
        <v>3168023.9999999995</v>
      </c>
      <c r="P22" s="125">
        <f t="shared" si="0"/>
        <v>9515746.0000000019</v>
      </c>
      <c r="Q22" s="125">
        <v>1997748.0000000005</v>
      </c>
      <c r="R22" s="108">
        <f t="shared" si="1"/>
        <v>11.573371817412109</v>
      </c>
      <c r="S22" s="108"/>
      <c r="T22" s="108"/>
      <c r="U22" s="108"/>
      <c r="V22" s="18"/>
    </row>
    <row r="23" spans="1:22" ht="15" customHeight="1">
      <c r="A23" s="13" t="s">
        <v>35</v>
      </c>
      <c r="B23" s="14">
        <v>5715</v>
      </c>
      <c r="C23" s="14">
        <v>5879</v>
      </c>
      <c r="D23" s="14">
        <v>46528</v>
      </c>
      <c r="E23" s="14">
        <v>69067</v>
      </c>
      <c r="F23" s="14">
        <v>21793</v>
      </c>
      <c r="G23" s="14">
        <v>53508</v>
      </c>
      <c r="H23" s="14">
        <v>77260</v>
      </c>
      <c r="I23" s="14">
        <v>77260</v>
      </c>
      <c r="J23" s="14">
        <v>6453</v>
      </c>
      <c r="K23" s="14">
        <v>22114</v>
      </c>
      <c r="L23" s="125">
        <f t="shared" si="2"/>
        <v>28567</v>
      </c>
      <c r="M23" s="125">
        <v>9908</v>
      </c>
      <c r="N23" s="125">
        <f t="shared" si="0"/>
        <v>38475</v>
      </c>
      <c r="O23" s="125"/>
      <c r="P23" s="125">
        <f t="shared" si="0"/>
        <v>38475</v>
      </c>
      <c r="Q23" s="125">
        <v>945</v>
      </c>
      <c r="R23" s="108">
        <f t="shared" si="1"/>
        <v>-85.355648535564853</v>
      </c>
      <c r="S23" s="108"/>
      <c r="T23" s="108"/>
      <c r="U23" s="108"/>
      <c r="V23" s="18"/>
    </row>
    <row r="24" spans="1:22" ht="15" customHeight="1">
      <c r="A24" s="13" t="s">
        <v>36</v>
      </c>
      <c r="B24" s="14">
        <v>21151984.000000004</v>
      </c>
      <c r="C24" s="14">
        <v>40473137.000000015</v>
      </c>
      <c r="D24" s="14">
        <v>55391231.000000022</v>
      </c>
      <c r="E24" s="14">
        <v>73406653</v>
      </c>
      <c r="F24" s="14">
        <v>21783382</v>
      </c>
      <c r="G24" s="14">
        <v>101820611.99999991</v>
      </c>
      <c r="H24" s="14">
        <v>235153458.00000012</v>
      </c>
      <c r="I24" s="14">
        <v>431069235.00000006</v>
      </c>
      <c r="J24" s="14">
        <v>140532736.99999994</v>
      </c>
      <c r="K24" s="14">
        <v>193692007.00000006</v>
      </c>
      <c r="L24" s="125">
        <f t="shared" si="2"/>
        <v>334224744</v>
      </c>
      <c r="M24" s="125">
        <v>133535114.00000009</v>
      </c>
      <c r="N24" s="125">
        <f t="shared" si="0"/>
        <v>467759858.00000012</v>
      </c>
      <c r="O24" s="125">
        <v>104229927.00000006</v>
      </c>
      <c r="P24" s="125">
        <f t="shared" si="0"/>
        <v>571989785.00000024</v>
      </c>
      <c r="Q24" s="125">
        <v>35462279.000000022</v>
      </c>
      <c r="R24" s="108">
        <f t="shared" si="1"/>
        <v>-74.765823425185232</v>
      </c>
      <c r="S24" s="108"/>
      <c r="T24" s="108"/>
      <c r="U24" s="108"/>
      <c r="V24" s="18"/>
    </row>
    <row r="25" spans="1:22" ht="15" customHeight="1">
      <c r="A25" s="13" t="s">
        <v>37</v>
      </c>
      <c r="B25" s="14">
        <v>6033516.9999999953</v>
      </c>
      <c r="C25" s="14">
        <v>12666747.999999996</v>
      </c>
      <c r="D25" s="14">
        <v>18587789</v>
      </c>
      <c r="E25" s="14">
        <v>24570686.00000003</v>
      </c>
      <c r="F25" s="14">
        <v>5549384.0000000019</v>
      </c>
      <c r="G25" s="14">
        <v>10159544.999999998</v>
      </c>
      <c r="H25" s="14">
        <v>15226978.999999981</v>
      </c>
      <c r="I25" s="14">
        <v>21841125.000000019</v>
      </c>
      <c r="J25" s="14">
        <v>5296789.0000000056</v>
      </c>
      <c r="K25" s="14">
        <v>5533248.0000000056</v>
      </c>
      <c r="L25" s="125">
        <f t="shared" si="2"/>
        <v>10830037.000000011</v>
      </c>
      <c r="M25" s="125">
        <v>5868222.0000000019</v>
      </c>
      <c r="N25" s="125">
        <f t="shared" si="0"/>
        <v>16698259.000000013</v>
      </c>
      <c r="O25" s="125">
        <v>6343705.9999999963</v>
      </c>
      <c r="P25" s="125">
        <f t="shared" si="0"/>
        <v>23041965.000000007</v>
      </c>
      <c r="Q25" s="125">
        <v>5116483.9999999972</v>
      </c>
      <c r="R25" s="108">
        <f t="shared" si="1"/>
        <v>-3.4040434685997099</v>
      </c>
      <c r="S25" s="108"/>
      <c r="T25" s="108"/>
      <c r="U25" s="108"/>
      <c r="V25" s="18"/>
    </row>
    <row r="26" spans="1:22" ht="15" customHeight="1">
      <c r="A26" s="13" t="s">
        <v>38</v>
      </c>
      <c r="B26" s="14">
        <v>54689672.999999993</v>
      </c>
      <c r="C26" s="14">
        <v>97587976.99999997</v>
      </c>
      <c r="D26" s="14">
        <v>140328523</v>
      </c>
      <c r="E26" s="14">
        <v>201756225.99999982</v>
      </c>
      <c r="F26" s="14">
        <v>37542064.999999985</v>
      </c>
      <c r="G26" s="14">
        <v>77659429.00000003</v>
      </c>
      <c r="H26" s="14">
        <v>128520685.00000001</v>
      </c>
      <c r="I26" s="14">
        <v>194296436.99999985</v>
      </c>
      <c r="J26" s="14">
        <v>80059718.000000015</v>
      </c>
      <c r="K26" s="14">
        <v>67569371.000000015</v>
      </c>
      <c r="L26" s="125">
        <f t="shared" si="2"/>
        <v>147629089.00000003</v>
      </c>
      <c r="M26" s="125">
        <v>46763872</v>
      </c>
      <c r="N26" s="125">
        <f t="shared" si="0"/>
        <v>194392961.00000003</v>
      </c>
      <c r="O26" s="125">
        <v>72503031</v>
      </c>
      <c r="P26" s="125">
        <f t="shared" si="0"/>
        <v>266895992.00000003</v>
      </c>
      <c r="Q26" s="125">
        <v>52988142</v>
      </c>
      <c r="R26" s="108">
        <f t="shared" si="1"/>
        <v>-33.814228523762736</v>
      </c>
      <c r="S26" s="108"/>
      <c r="T26" s="108"/>
      <c r="U26" s="108"/>
      <c r="V26" s="18"/>
    </row>
    <row r="27" spans="1:22" ht="15" customHeight="1">
      <c r="A27" s="13" t="s">
        <v>39</v>
      </c>
      <c r="B27" s="14">
        <v>1316200.0000000005</v>
      </c>
      <c r="C27" s="14">
        <v>2470434.0000000005</v>
      </c>
      <c r="D27" s="14">
        <v>3592228</v>
      </c>
      <c r="E27" s="14">
        <v>4743008.0000000009</v>
      </c>
      <c r="F27" s="14">
        <v>1062110</v>
      </c>
      <c r="G27" s="14">
        <v>2445351.9999999991</v>
      </c>
      <c r="H27" s="14">
        <v>3337995.9999999995</v>
      </c>
      <c r="I27" s="14">
        <v>4382474.9999999981</v>
      </c>
      <c r="J27" s="14">
        <v>1250952.0000000007</v>
      </c>
      <c r="K27" s="14">
        <v>1347141.9999999998</v>
      </c>
      <c r="L27" s="125">
        <f t="shared" si="2"/>
        <v>2598094.0000000005</v>
      </c>
      <c r="M27" s="125">
        <v>1025947.0000000001</v>
      </c>
      <c r="N27" s="125">
        <f t="shared" si="0"/>
        <v>3624041.0000000005</v>
      </c>
      <c r="O27" s="125">
        <v>1211404</v>
      </c>
      <c r="P27" s="125">
        <f t="shared" si="0"/>
        <v>4835445</v>
      </c>
      <c r="Q27" s="125">
        <v>1130799.0000000005</v>
      </c>
      <c r="R27" s="108">
        <f t="shared" si="1"/>
        <v>-9.6049248892043977</v>
      </c>
      <c r="S27" s="108"/>
      <c r="T27" s="108"/>
      <c r="U27" s="108"/>
      <c r="V27" s="18"/>
    </row>
    <row r="28" spans="1:22" ht="15" customHeight="1">
      <c r="A28" s="13" t="s">
        <v>40</v>
      </c>
      <c r="B28" s="14">
        <v>3882883.0000000023</v>
      </c>
      <c r="C28" s="14">
        <v>7428723.0000000019</v>
      </c>
      <c r="D28" s="14">
        <v>11620308.000000004</v>
      </c>
      <c r="E28" s="14">
        <v>17703832.999999996</v>
      </c>
      <c r="F28" s="14">
        <v>5725466.0000000047</v>
      </c>
      <c r="G28" s="14">
        <v>10543397.999999998</v>
      </c>
      <c r="H28" s="14">
        <v>15470534.000000009</v>
      </c>
      <c r="I28" s="14">
        <v>23095230.000000015</v>
      </c>
      <c r="J28" s="14">
        <v>5877155.9999999991</v>
      </c>
      <c r="K28" s="14">
        <v>5838876.9999999991</v>
      </c>
      <c r="L28" s="125">
        <f t="shared" si="2"/>
        <v>11716032.999999998</v>
      </c>
      <c r="M28" s="125">
        <v>6316925.9999999981</v>
      </c>
      <c r="N28" s="125">
        <f t="shared" si="0"/>
        <v>18032958.999999996</v>
      </c>
      <c r="O28" s="125">
        <v>5404437.9999999963</v>
      </c>
      <c r="P28" s="125">
        <f t="shared" si="0"/>
        <v>23437396.999999993</v>
      </c>
      <c r="Q28" s="125">
        <v>4521456.0000000009</v>
      </c>
      <c r="R28" s="108">
        <f t="shared" si="1"/>
        <v>-23.06727948007503</v>
      </c>
      <c r="S28" s="108"/>
      <c r="T28" s="108"/>
      <c r="U28" s="108"/>
      <c r="V28" s="18"/>
    </row>
    <row r="29" spans="1:22" ht="15" customHeight="1">
      <c r="A29" s="13" t="s">
        <v>41</v>
      </c>
      <c r="B29" s="14">
        <v>11428928.999999996</v>
      </c>
      <c r="C29" s="14">
        <v>23771369.999999993</v>
      </c>
      <c r="D29" s="14">
        <v>36491583.999999993</v>
      </c>
      <c r="E29" s="14">
        <v>56612241.999999963</v>
      </c>
      <c r="F29" s="14">
        <v>13233018.000000006</v>
      </c>
      <c r="G29" s="14">
        <v>25086935.999999989</v>
      </c>
      <c r="H29" s="14">
        <v>38728952.999999985</v>
      </c>
      <c r="I29" s="14">
        <v>48628110.000000037</v>
      </c>
      <c r="J29" s="14">
        <v>12290813.99999998</v>
      </c>
      <c r="K29" s="14">
        <v>12453333.999999985</v>
      </c>
      <c r="L29" s="125">
        <f t="shared" si="2"/>
        <v>24744147.999999963</v>
      </c>
      <c r="M29" s="125">
        <v>12686265.000000007</v>
      </c>
      <c r="N29" s="125">
        <f t="shared" si="0"/>
        <v>37430412.99999997</v>
      </c>
      <c r="O29" s="125">
        <v>18583255.999999993</v>
      </c>
      <c r="P29" s="125">
        <f t="shared" si="0"/>
        <v>56013668.999999963</v>
      </c>
      <c r="Q29" s="125">
        <v>9990970.0000000019</v>
      </c>
      <c r="R29" s="108">
        <f t="shared" si="1"/>
        <v>-18.711893288760066</v>
      </c>
      <c r="S29" s="108"/>
      <c r="T29" s="108"/>
      <c r="U29" s="108"/>
      <c r="V29" s="18"/>
    </row>
    <row r="30" spans="1:22" ht="15" customHeight="1">
      <c r="A30" s="13" t="s">
        <v>42</v>
      </c>
      <c r="B30" s="14">
        <v>6398502.9999999953</v>
      </c>
      <c r="C30" s="14">
        <v>10887815.999999993</v>
      </c>
      <c r="D30" s="14">
        <v>16499658.999999994</v>
      </c>
      <c r="E30" s="14">
        <v>22288726.999999993</v>
      </c>
      <c r="F30" s="14">
        <v>8693322</v>
      </c>
      <c r="G30" s="14">
        <v>15046373.999999987</v>
      </c>
      <c r="H30" s="14">
        <v>21278182.999999989</v>
      </c>
      <c r="I30" s="14">
        <v>28283333.000000015</v>
      </c>
      <c r="J30" s="14">
        <v>8807575</v>
      </c>
      <c r="K30" s="14">
        <v>7619793.9999999981</v>
      </c>
      <c r="L30" s="125">
        <f t="shared" si="2"/>
        <v>16427368.999999998</v>
      </c>
      <c r="M30" s="125">
        <v>4467014.0000000019</v>
      </c>
      <c r="N30" s="125">
        <f t="shared" si="0"/>
        <v>20894383</v>
      </c>
      <c r="O30" s="125">
        <v>2751563.0000000005</v>
      </c>
      <c r="P30" s="125">
        <f t="shared" si="0"/>
        <v>23645946</v>
      </c>
      <c r="Q30" s="125">
        <v>5999002</v>
      </c>
      <c r="R30" s="108">
        <f t="shared" si="1"/>
        <v>-31.888153095488832</v>
      </c>
      <c r="S30" s="108"/>
      <c r="T30" s="108"/>
      <c r="U30" s="108"/>
      <c r="V30" s="18"/>
    </row>
    <row r="31" spans="1:22" ht="15" customHeight="1">
      <c r="A31" s="13" t="s">
        <v>43</v>
      </c>
      <c r="B31" s="14">
        <v>1598816.9999999993</v>
      </c>
      <c r="C31" s="14">
        <v>3438186.0000000009</v>
      </c>
      <c r="D31" s="14">
        <v>5236203.0000000009</v>
      </c>
      <c r="E31" s="14">
        <v>8021153.9999999963</v>
      </c>
      <c r="F31" s="14">
        <v>1662141.0000000007</v>
      </c>
      <c r="G31" s="14">
        <v>3296930.9999999991</v>
      </c>
      <c r="H31" s="14">
        <v>5081967.0000000019</v>
      </c>
      <c r="I31" s="14">
        <v>7455171.9999999888</v>
      </c>
      <c r="J31" s="14">
        <v>1663850.9999999998</v>
      </c>
      <c r="K31" s="14">
        <v>1460234.9999999998</v>
      </c>
      <c r="L31" s="125">
        <f t="shared" si="2"/>
        <v>3124085.9999999995</v>
      </c>
      <c r="M31" s="125">
        <v>1865385.9999999988</v>
      </c>
      <c r="N31" s="125">
        <f t="shared" si="0"/>
        <v>4989471.9999999981</v>
      </c>
      <c r="O31" s="125">
        <v>2839197.0000000005</v>
      </c>
      <c r="P31" s="125">
        <f t="shared" si="0"/>
        <v>7828668.9999999981</v>
      </c>
      <c r="Q31" s="125">
        <v>1768596</v>
      </c>
      <c r="R31" s="108">
        <f t="shared" si="1"/>
        <v>6.2953353395225946</v>
      </c>
      <c r="S31" s="108"/>
      <c r="T31" s="108"/>
      <c r="U31" s="108"/>
      <c r="V31" s="18"/>
    </row>
    <row r="32" spans="1:22" ht="15" customHeight="1">
      <c r="A32" s="13" t="s">
        <v>5</v>
      </c>
      <c r="B32" s="14">
        <v>1617545.0000000005</v>
      </c>
      <c r="C32" s="14">
        <v>2877132.0000000005</v>
      </c>
      <c r="D32" s="14">
        <v>4479924</v>
      </c>
      <c r="E32" s="14">
        <v>5759785.0000000075</v>
      </c>
      <c r="F32" s="14">
        <v>4998462</v>
      </c>
      <c r="G32" s="14">
        <v>10155202.000000006</v>
      </c>
      <c r="H32" s="14">
        <v>17722176.000000011</v>
      </c>
      <c r="I32" s="14">
        <v>24254490.000000011</v>
      </c>
      <c r="J32" s="14">
        <v>7244529.0000000019</v>
      </c>
      <c r="K32" s="14">
        <v>6194314.0000000009</v>
      </c>
      <c r="L32" s="125">
        <f t="shared" si="2"/>
        <v>13438843.000000004</v>
      </c>
      <c r="M32" s="125">
        <v>5954341</v>
      </c>
      <c r="N32" s="125">
        <f t="shared" si="0"/>
        <v>19393184.000000004</v>
      </c>
      <c r="O32" s="125">
        <v>5692479.0000000019</v>
      </c>
      <c r="P32" s="125">
        <f t="shared" si="0"/>
        <v>25085663.000000007</v>
      </c>
      <c r="Q32" s="125">
        <v>4928598</v>
      </c>
      <c r="R32" s="108">
        <f t="shared" si="1"/>
        <v>-31.967999575955886</v>
      </c>
      <c r="S32" s="108"/>
      <c r="T32" s="108"/>
      <c r="U32" s="108"/>
      <c r="V32" s="18"/>
    </row>
    <row r="33" spans="1:21" ht="15" customHeight="1">
      <c r="A33" s="15" t="s">
        <v>6</v>
      </c>
      <c r="B33" s="9">
        <f t="shared" ref="B33:I33" si="3">SUM(B5:B32)</f>
        <v>475241835.99999994</v>
      </c>
      <c r="C33" s="9">
        <f t="shared" si="3"/>
        <v>1067153671.9999999</v>
      </c>
      <c r="D33" s="9">
        <f t="shared" si="3"/>
        <v>1652657827</v>
      </c>
      <c r="E33" s="9">
        <f t="shared" si="3"/>
        <v>2360758801.999999</v>
      </c>
      <c r="F33" s="9">
        <f t="shared" si="3"/>
        <v>593066433.99999988</v>
      </c>
      <c r="G33" s="9">
        <f t="shared" si="3"/>
        <v>1241198965.0000002</v>
      </c>
      <c r="H33" s="9">
        <f t="shared" si="3"/>
        <v>2018258594.0000005</v>
      </c>
      <c r="I33" s="9">
        <f t="shared" si="3"/>
        <v>2972688178</v>
      </c>
      <c r="J33" s="176">
        <f>SUM(J5:J32)</f>
        <v>887605968</v>
      </c>
      <c r="K33" s="176">
        <f t="shared" ref="K33:Q33" si="4">SUM(K5:K32)</f>
        <v>843670743</v>
      </c>
      <c r="L33" s="176">
        <f t="shared" si="4"/>
        <v>1731276710.9999998</v>
      </c>
      <c r="M33" s="176">
        <f t="shared" si="4"/>
        <v>712278859</v>
      </c>
      <c r="N33" s="176">
        <f t="shared" si="4"/>
        <v>2443555570</v>
      </c>
      <c r="O33" s="176">
        <f t="shared" si="4"/>
        <v>735575901.00000024</v>
      </c>
      <c r="P33" s="176">
        <f t="shared" si="4"/>
        <v>3179131471</v>
      </c>
      <c r="Q33" s="176">
        <f t="shared" si="4"/>
        <v>590619181</v>
      </c>
      <c r="R33" s="175">
        <f t="shared" si="1"/>
        <v>-33.459304883808528</v>
      </c>
      <c r="S33" s="175"/>
      <c r="T33" s="175"/>
      <c r="U33" s="175"/>
    </row>
    <row r="34" spans="1:21" ht="12.75" customHeight="1"/>
    <row r="35" spans="1:21" ht="12.75" customHeight="1">
      <c r="A35" s="10" t="s">
        <v>47</v>
      </c>
    </row>
    <row r="36" spans="1:21" ht="12.75" customHeight="1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6"/>
    </row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V49"/>
  <sheetViews>
    <sheetView zoomScale="85" zoomScaleNormal="85" workbookViewId="0">
      <selection activeCell="A2" sqref="A2"/>
    </sheetView>
  </sheetViews>
  <sheetFormatPr defaultRowHeight="15" customHeight="1"/>
  <cols>
    <col min="1" max="1" width="41" style="10" customWidth="1"/>
    <col min="2" max="3" width="12.7109375" style="10" hidden="1" customWidth="1"/>
    <col min="4" max="5" width="14.7109375" style="10" hidden="1" customWidth="1"/>
    <col min="6" max="7" width="12.7109375" style="10" bestFit="1" customWidth="1"/>
    <col min="8" max="8" width="14.7109375" style="10" bestFit="1" customWidth="1"/>
    <col min="9" max="10" width="15.7109375" style="10" customWidth="1"/>
    <col min="11" max="11" width="15.7109375" style="10" hidden="1" customWidth="1"/>
    <col min="12" max="12" width="15.7109375" style="10" customWidth="1"/>
    <col min="13" max="13" width="15.7109375" style="10" hidden="1" customWidth="1"/>
    <col min="14" max="14" width="15.7109375" style="10" customWidth="1"/>
    <col min="15" max="15" width="15.7109375" style="10" hidden="1" customWidth="1"/>
    <col min="16" max="17" width="15.7109375" style="10" customWidth="1"/>
    <col min="18" max="21" width="9.5703125" style="10" customWidth="1"/>
    <col min="22" max="16384" width="9.140625" style="11"/>
  </cols>
  <sheetData>
    <row r="1" spans="1:22" ht="15" customHeight="1">
      <c r="A1" s="1" t="str">
        <f>'Indice tavole'!C22</f>
        <v>Esportazioni cumulate per provincia e voce merceologica*. Anni 2017-2020. Valori in milioni di euro e variazioni percentuali rispetto all'anno precedente</v>
      </c>
    </row>
    <row r="2" spans="1:22" ht="15" customHeight="1">
      <c r="A2" s="312" t="s">
        <v>345</v>
      </c>
    </row>
    <row r="3" spans="1:22" ht="15" customHeight="1">
      <c r="A3" s="296" t="s">
        <v>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1:22" ht="49.15" customHeight="1">
      <c r="A4" s="263"/>
      <c r="B4" s="70" t="s">
        <v>119</v>
      </c>
      <c r="C4" s="70" t="s">
        <v>120</v>
      </c>
      <c r="D4" s="70" t="s">
        <v>121</v>
      </c>
      <c r="E4" s="67" t="s">
        <v>122</v>
      </c>
      <c r="F4" s="59" t="s">
        <v>324</v>
      </c>
      <c r="G4" s="59" t="s">
        <v>325</v>
      </c>
      <c r="H4" s="59" t="s">
        <v>326</v>
      </c>
      <c r="I4" s="67" t="s">
        <v>327</v>
      </c>
      <c r="J4" s="59" t="s">
        <v>567</v>
      </c>
      <c r="K4" s="67" t="s">
        <v>571</v>
      </c>
      <c r="L4" s="59" t="s">
        <v>568</v>
      </c>
      <c r="M4" s="59" t="s">
        <v>573</v>
      </c>
      <c r="N4" s="59" t="s">
        <v>574</v>
      </c>
      <c r="O4" s="59" t="s">
        <v>598</v>
      </c>
      <c r="P4" s="59" t="s">
        <v>599</v>
      </c>
      <c r="Q4" s="59" t="s">
        <v>609</v>
      </c>
      <c r="R4" s="67" t="s">
        <v>123</v>
      </c>
      <c r="S4" s="67" t="s">
        <v>124</v>
      </c>
      <c r="T4" s="67" t="s">
        <v>575</v>
      </c>
      <c r="U4" s="67" t="s">
        <v>600</v>
      </c>
    </row>
    <row r="5" spans="1:22" ht="15" customHeight="1">
      <c r="A5" s="13" t="s">
        <v>17</v>
      </c>
      <c r="B5" s="14">
        <v>22986383.000000026</v>
      </c>
      <c r="C5" s="14">
        <v>49073471.00000003</v>
      </c>
      <c r="D5" s="14">
        <v>66663454.000000045</v>
      </c>
      <c r="E5" s="14">
        <v>93914068.999999806</v>
      </c>
      <c r="F5" s="14">
        <v>19615724.999999993</v>
      </c>
      <c r="G5" s="14">
        <v>43966639.000000015</v>
      </c>
      <c r="H5" s="14">
        <v>57273007.999999993</v>
      </c>
      <c r="I5" s="125">
        <v>75267052.999999866</v>
      </c>
      <c r="J5" s="125">
        <v>17248954.000000011</v>
      </c>
      <c r="K5" s="125">
        <v>16160899.000000006</v>
      </c>
      <c r="L5" s="125">
        <f>SUM(J5:K5)</f>
        <v>33409853.000000015</v>
      </c>
      <c r="M5" s="125">
        <v>11962363.999999996</v>
      </c>
      <c r="N5" s="125">
        <f>SUM(L5:M5)</f>
        <v>45372217.000000015</v>
      </c>
      <c r="O5" s="125">
        <v>16301749.999999989</v>
      </c>
      <c r="P5" s="125">
        <f>SUM(N5:O5)</f>
        <v>61673967</v>
      </c>
      <c r="Q5" s="125">
        <v>16828379.999999978</v>
      </c>
      <c r="R5" s="108">
        <f>IFERROR(Q5/J5*100-100," ")</f>
        <v>-2.4382579952386294</v>
      </c>
      <c r="S5" s="108"/>
      <c r="T5" s="108"/>
      <c r="U5" s="108"/>
    </row>
    <row r="6" spans="1:22" ht="15" customHeight="1">
      <c r="A6" s="13" t="s">
        <v>18</v>
      </c>
      <c r="B6" s="14">
        <v>56334.000000000015</v>
      </c>
      <c r="C6" s="14">
        <v>200366.00000000006</v>
      </c>
      <c r="D6" s="14">
        <v>242098.00000000006</v>
      </c>
      <c r="E6" s="14">
        <v>289278</v>
      </c>
      <c r="F6" s="14">
        <v>222464.99999999997</v>
      </c>
      <c r="G6" s="14">
        <v>294481</v>
      </c>
      <c r="H6" s="14">
        <v>566575.00000000012</v>
      </c>
      <c r="I6" s="125">
        <v>831957.00000000047</v>
      </c>
      <c r="J6" s="125">
        <v>254514.99999999997</v>
      </c>
      <c r="K6" s="125">
        <v>179907</v>
      </c>
      <c r="L6" s="125">
        <f>SUM(J6:K6)</f>
        <v>434422</v>
      </c>
      <c r="M6" s="125">
        <v>418674.00000000006</v>
      </c>
      <c r="N6" s="125">
        <f t="shared" ref="N6:P21" si="0">SUM(L6:M6)</f>
        <v>853096</v>
      </c>
      <c r="O6" s="125">
        <v>1117299.0000000005</v>
      </c>
      <c r="P6" s="125">
        <f t="shared" si="0"/>
        <v>1970395.0000000005</v>
      </c>
      <c r="Q6" s="125">
        <v>396766</v>
      </c>
      <c r="R6" s="108">
        <f t="shared" ref="R6:R33" si="1">IFERROR(Q6/J6*100-100," ")</f>
        <v>55.89100838850365</v>
      </c>
      <c r="S6" s="108"/>
      <c r="T6" s="108"/>
      <c r="U6" s="108"/>
    </row>
    <row r="7" spans="1:22" ht="15" customHeight="1">
      <c r="A7" s="13" t="s">
        <v>19</v>
      </c>
      <c r="B7" s="14">
        <v>72051</v>
      </c>
      <c r="C7" s="14">
        <v>72198</v>
      </c>
      <c r="D7" s="14">
        <v>110176</v>
      </c>
      <c r="E7" s="14">
        <v>509647.99999999994</v>
      </c>
      <c r="F7" s="14">
        <v>117437.00000000001</v>
      </c>
      <c r="G7" s="14">
        <v>374886</v>
      </c>
      <c r="H7" s="14">
        <v>666717.99999999988</v>
      </c>
      <c r="I7" s="14">
        <v>985870.00000000012</v>
      </c>
      <c r="J7" s="14">
        <v>203743.99999999997</v>
      </c>
      <c r="K7" s="14">
        <v>323765.99999999988</v>
      </c>
      <c r="L7" s="125">
        <f t="shared" ref="L7:L32" si="2">SUM(J7:K7)</f>
        <v>527509.99999999988</v>
      </c>
      <c r="M7" s="125">
        <v>251712</v>
      </c>
      <c r="N7" s="125">
        <f t="shared" si="0"/>
        <v>779221.99999999988</v>
      </c>
      <c r="O7" s="125">
        <v>295872.00000000006</v>
      </c>
      <c r="P7" s="125">
        <f t="shared" si="0"/>
        <v>1075094</v>
      </c>
      <c r="Q7" s="125">
        <v>297858</v>
      </c>
      <c r="R7" s="108">
        <f t="shared" si="1"/>
        <v>46.192280508873893</v>
      </c>
      <c r="S7" s="108"/>
      <c r="T7" s="108"/>
      <c r="U7" s="108"/>
    </row>
    <row r="8" spans="1:22" ht="15" customHeight="1">
      <c r="A8" s="13" t="s">
        <v>20</v>
      </c>
      <c r="B8" s="14">
        <v>31752706.99999997</v>
      </c>
      <c r="C8" s="14">
        <v>67615023</v>
      </c>
      <c r="D8" s="14">
        <v>98459437.99999997</v>
      </c>
      <c r="E8" s="14">
        <v>138175843.00000012</v>
      </c>
      <c r="F8" s="14">
        <v>34316644.000000022</v>
      </c>
      <c r="G8" s="14">
        <v>63001912.000000067</v>
      </c>
      <c r="H8" s="14">
        <v>88840676.00000003</v>
      </c>
      <c r="I8" s="14">
        <v>116180025.00000007</v>
      </c>
      <c r="J8" s="14">
        <v>27237780.000000015</v>
      </c>
      <c r="K8" s="14">
        <v>23491171.999999996</v>
      </c>
      <c r="L8" s="125">
        <f t="shared" si="2"/>
        <v>50728952.000000015</v>
      </c>
      <c r="M8" s="125">
        <v>27617048.999999996</v>
      </c>
      <c r="N8" s="125">
        <f t="shared" si="0"/>
        <v>78346001.000000015</v>
      </c>
      <c r="O8" s="125">
        <v>28886527.000000015</v>
      </c>
      <c r="P8" s="125">
        <f t="shared" si="0"/>
        <v>107232528.00000003</v>
      </c>
      <c r="Q8" s="125">
        <v>24711869.000000007</v>
      </c>
      <c r="R8" s="108">
        <f t="shared" si="1"/>
        <v>-9.2735568023532267</v>
      </c>
      <c r="S8" s="108"/>
      <c r="T8" s="108"/>
      <c r="U8" s="108"/>
      <c r="V8" s="18"/>
    </row>
    <row r="9" spans="1:22" ht="15" customHeight="1">
      <c r="A9" s="13" t="s">
        <v>21</v>
      </c>
      <c r="B9" s="14">
        <v>10237733.000000004</v>
      </c>
      <c r="C9" s="14">
        <v>22338229.000000007</v>
      </c>
      <c r="D9" s="14">
        <v>32868336.000000007</v>
      </c>
      <c r="E9" s="14">
        <v>44257390.000000045</v>
      </c>
      <c r="F9" s="14">
        <v>12770840.000000004</v>
      </c>
      <c r="G9" s="14">
        <v>26829926</v>
      </c>
      <c r="H9" s="14">
        <v>38008668.999999978</v>
      </c>
      <c r="I9" s="14">
        <v>51559334.000000022</v>
      </c>
      <c r="J9" s="14">
        <v>12470059.000000002</v>
      </c>
      <c r="K9" s="14">
        <v>14061462.999999993</v>
      </c>
      <c r="L9" s="125">
        <f t="shared" si="2"/>
        <v>26531521.999999993</v>
      </c>
      <c r="M9" s="125">
        <v>12218416</v>
      </c>
      <c r="N9" s="125">
        <f t="shared" si="0"/>
        <v>38749937.999999993</v>
      </c>
      <c r="O9" s="125">
        <v>13042938.000000004</v>
      </c>
      <c r="P9" s="125">
        <f t="shared" si="0"/>
        <v>51792876</v>
      </c>
      <c r="Q9" s="125">
        <v>14955930.000000006</v>
      </c>
      <c r="R9" s="108">
        <f t="shared" si="1"/>
        <v>19.934717229485472</v>
      </c>
      <c r="S9" s="108"/>
      <c r="T9" s="108"/>
      <c r="U9" s="108"/>
      <c r="V9" s="18"/>
    </row>
    <row r="10" spans="1:22" ht="15" customHeight="1">
      <c r="A10" s="13" t="s">
        <v>22</v>
      </c>
      <c r="B10" s="14">
        <v>1160508.0000000005</v>
      </c>
      <c r="C10" s="14">
        <v>2045480.0000000009</v>
      </c>
      <c r="D10" s="14">
        <v>3040561.0000000009</v>
      </c>
      <c r="E10" s="14">
        <v>4393200.0000000019</v>
      </c>
      <c r="F10" s="14">
        <v>965818.00000000012</v>
      </c>
      <c r="G10" s="14">
        <v>2409099.9999999986</v>
      </c>
      <c r="H10" s="14">
        <v>3674546.9999999972</v>
      </c>
      <c r="I10" s="14">
        <v>5054625.9999999981</v>
      </c>
      <c r="J10" s="14">
        <v>1363957.0000000005</v>
      </c>
      <c r="K10" s="14">
        <v>1307526.9999999993</v>
      </c>
      <c r="L10" s="125">
        <f t="shared" si="2"/>
        <v>2671484</v>
      </c>
      <c r="M10" s="125">
        <v>1291576</v>
      </c>
      <c r="N10" s="125">
        <f t="shared" si="0"/>
        <v>3963060</v>
      </c>
      <c r="O10" s="125">
        <v>1206306</v>
      </c>
      <c r="P10" s="125">
        <f t="shared" si="0"/>
        <v>5169366</v>
      </c>
      <c r="Q10" s="125">
        <v>1334125.0000000005</v>
      </c>
      <c r="R10" s="108">
        <f t="shared" si="1"/>
        <v>-2.1871657244326599</v>
      </c>
      <c r="S10" s="108"/>
      <c r="T10" s="108"/>
      <c r="U10" s="108"/>
      <c r="V10" s="18"/>
    </row>
    <row r="11" spans="1:22" ht="15" customHeight="1">
      <c r="A11" s="13" t="s">
        <v>23</v>
      </c>
      <c r="B11" s="14">
        <v>22080855.000000022</v>
      </c>
      <c r="C11" s="14">
        <v>38141046.00000003</v>
      </c>
      <c r="D11" s="14">
        <v>57369457.000000015</v>
      </c>
      <c r="E11" s="14">
        <v>75285891.00000003</v>
      </c>
      <c r="F11" s="14">
        <v>21634281.999999993</v>
      </c>
      <c r="G11" s="14">
        <v>35853718.000000007</v>
      </c>
      <c r="H11" s="14">
        <v>57171638.999999985</v>
      </c>
      <c r="I11" s="14">
        <v>74417881.999999896</v>
      </c>
      <c r="J11" s="14">
        <v>22801398.999999974</v>
      </c>
      <c r="K11" s="14">
        <v>10448033.999999998</v>
      </c>
      <c r="L11" s="125">
        <f t="shared" si="2"/>
        <v>33249432.99999997</v>
      </c>
      <c r="M11" s="125">
        <v>19379472.999999989</v>
      </c>
      <c r="N11" s="125">
        <f t="shared" si="0"/>
        <v>52628905.999999955</v>
      </c>
      <c r="O11" s="125">
        <v>10806859.999999996</v>
      </c>
      <c r="P11" s="125">
        <f t="shared" si="0"/>
        <v>63435765.999999955</v>
      </c>
      <c r="Q11" s="125">
        <v>22058832.999999993</v>
      </c>
      <c r="R11" s="108">
        <f t="shared" si="1"/>
        <v>-3.2566685930103745</v>
      </c>
      <c r="S11" s="108"/>
      <c r="T11" s="108"/>
      <c r="U11" s="108"/>
      <c r="V11" s="18"/>
    </row>
    <row r="12" spans="1:22" ht="15" customHeight="1">
      <c r="A12" s="13" t="s">
        <v>24</v>
      </c>
      <c r="B12" s="14">
        <v>62473</v>
      </c>
      <c r="C12" s="14">
        <v>90532</v>
      </c>
      <c r="D12" s="14">
        <v>632534.99999999988</v>
      </c>
      <c r="E12" s="14">
        <v>691524</v>
      </c>
      <c r="F12" s="14">
        <v>61451.000000000007</v>
      </c>
      <c r="G12" s="14">
        <v>90716.000000000015</v>
      </c>
      <c r="H12" s="14">
        <v>307480.00000000006</v>
      </c>
      <c r="I12" s="14">
        <v>396520.00000000006</v>
      </c>
      <c r="J12" s="14">
        <v>120175</v>
      </c>
      <c r="K12" s="14">
        <v>163540</v>
      </c>
      <c r="L12" s="125">
        <f t="shared" si="2"/>
        <v>283715</v>
      </c>
      <c r="M12" s="125">
        <v>246174.00000000003</v>
      </c>
      <c r="N12" s="125">
        <f t="shared" si="0"/>
        <v>529889</v>
      </c>
      <c r="O12" s="125">
        <v>204214.99999999997</v>
      </c>
      <c r="P12" s="125">
        <f t="shared" si="0"/>
        <v>734104</v>
      </c>
      <c r="Q12" s="125">
        <v>118690.99999999997</v>
      </c>
      <c r="R12" s="108">
        <f t="shared" si="1"/>
        <v>-1.2348658206781948</v>
      </c>
      <c r="S12" s="108"/>
      <c r="T12" s="108"/>
      <c r="U12" s="108"/>
      <c r="V12" s="18"/>
    </row>
    <row r="13" spans="1:22" ht="15" customHeight="1">
      <c r="A13" s="13" t="s">
        <v>25</v>
      </c>
      <c r="B13" s="14">
        <v>735332</v>
      </c>
      <c r="C13" s="14">
        <v>1792007</v>
      </c>
      <c r="D13" s="14">
        <v>3476698</v>
      </c>
      <c r="E13" s="14">
        <v>4781185.0000000009</v>
      </c>
      <c r="F13" s="14">
        <v>1727330.0000000002</v>
      </c>
      <c r="G13" s="14">
        <v>3561096.9999999981</v>
      </c>
      <c r="H13" s="14">
        <v>5747552.9999999935</v>
      </c>
      <c r="I13" s="14">
        <v>8470312.0000000019</v>
      </c>
      <c r="J13" s="14">
        <v>2171615.0000000005</v>
      </c>
      <c r="K13" s="14">
        <v>3205294.9999999991</v>
      </c>
      <c r="L13" s="125">
        <f t="shared" si="2"/>
        <v>5376910</v>
      </c>
      <c r="M13" s="125">
        <v>1967357.9999999995</v>
      </c>
      <c r="N13" s="125">
        <f t="shared" si="0"/>
        <v>7344268</v>
      </c>
      <c r="O13" s="125">
        <v>2558881.0000000005</v>
      </c>
      <c r="P13" s="125">
        <f t="shared" si="0"/>
        <v>9903149</v>
      </c>
      <c r="Q13" s="125">
        <v>2073135.0000000005</v>
      </c>
      <c r="R13" s="108">
        <f t="shared" si="1"/>
        <v>-4.5348738151099468</v>
      </c>
      <c r="S13" s="108"/>
      <c r="T13" s="108"/>
      <c r="U13" s="108"/>
      <c r="V13" s="18"/>
    </row>
    <row r="14" spans="1:22" ht="15" customHeight="1">
      <c r="A14" s="13" t="s">
        <v>26</v>
      </c>
      <c r="B14" s="14">
        <v>6236936.0000000019</v>
      </c>
      <c r="C14" s="14">
        <v>12750699</v>
      </c>
      <c r="D14" s="14">
        <v>20841927</v>
      </c>
      <c r="E14" s="14">
        <v>28758254.000000007</v>
      </c>
      <c r="F14" s="14">
        <v>4993450</v>
      </c>
      <c r="G14" s="14">
        <v>12271903.000000002</v>
      </c>
      <c r="H14" s="14">
        <v>18280114.000000004</v>
      </c>
      <c r="I14" s="14">
        <v>24367461.999999981</v>
      </c>
      <c r="J14" s="14">
        <v>5363042.9999999981</v>
      </c>
      <c r="K14" s="14">
        <v>3565439.0000000005</v>
      </c>
      <c r="L14" s="125">
        <f t="shared" si="2"/>
        <v>8928481.9999999981</v>
      </c>
      <c r="M14" s="125">
        <v>2841263.0000000005</v>
      </c>
      <c r="N14" s="125">
        <f t="shared" si="0"/>
        <v>11769744.999999998</v>
      </c>
      <c r="O14" s="125">
        <v>2134726.0000000009</v>
      </c>
      <c r="P14" s="125">
        <f t="shared" si="0"/>
        <v>13904471</v>
      </c>
      <c r="Q14" s="125">
        <v>2394647</v>
      </c>
      <c r="R14" s="108">
        <f t="shared" si="1"/>
        <v>-55.349099382570664</v>
      </c>
      <c r="S14" s="108"/>
      <c r="T14" s="108"/>
      <c r="U14" s="108"/>
      <c r="V14" s="18"/>
    </row>
    <row r="15" spans="1:22" ht="15" customHeight="1">
      <c r="A15" s="13" t="s">
        <v>27</v>
      </c>
      <c r="B15" s="14">
        <v>380171</v>
      </c>
      <c r="C15" s="14">
        <v>570549</v>
      </c>
      <c r="D15" s="14">
        <v>845271</v>
      </c>
      <c r="E15" s="14">
        <v>1017382.9999999998</v>
      </c>
      <c r="F15" s="14">
        <v>153974</v>
      </c>
      <c r="G15" s="14">
        <v>431727</v>
      </c>
      <c r="H15" s="14">
        <v>677581.00000000012</v>
      </c>
      <c r="I15" s="14">
        <v>1109730.0000000005</v>
      </c>
      <c r="J15" s="14">
        <v>370085</v>
      </c>
      <c r="K15" s="14">
        <v>898425.00000000012</v>
      </c>
      <c r="L15" s="125">
        <f t="shared" si="2"/>
        <v>1268510</v>
      </c>
      <c r="M15" s="125">
        <v>1107737</v>
      </c>
      <c r="N15" s="125">
        <f t="shared" si="0"/>
        <v>2376247</v>
      </c>
      <c r="O15" s="125">
        <v>945612.99999999988</v>
      </c>
      <c r="P15" s="125">
        <f t="shared" si="0"/>
        <v>3321860</v>
      </c>
      <c r="Q15" s="125">
        <v>925277.99999999988</v>
      </c>
      <c r="R15" s="108">
        <f t="shared" si="1"/>
        <v>150.01769863679962</v>
      </c>
      <c r="S15" s="108"/>
      <c r="T15" s="108"/>
      <c r="U15" s="108"/>
      <c r="V15" s="18"/>
    </row>
    <row r="16" spans="1:22" ht="15" customHeight="1">
      <c r="A16" s="13" t="s">
        <v>28</v>
      </c>
      <c r="B16" s="14">
        <v>10508185.999999996</v>
      </c>
      <c r="C16" s="14">
        <v>22844910.999999993</v>
      </c>
      <c r="D16" s="14">
        <v>35390944.999999985</v>
      </c>
      <c r="E16" s="14">
        <v>45100825.999999955</v>
      </c>
      <c r="F16" s="14">
        <v>6616706.0000000047</v>
      </c>
      <c r="G16" s="14">
        <v>14360997.999999994</v>
      </c>
      <c r="H16" s="14">
        <v>20995057.999999996</v>
      </c>
      <c r="I16" s="14">
        <v>29392117.000000015</v>
      </c>
      <c r="J16" s="14">
        <v>6212896.9999999981</v>
      </c>
      <c r="K16" s="14">
        <v>7967894.9999999981</v>
      </c>
      <c r="L16" s="125">
        <f t="shared" si="2"/>
        <v>14180791.999999996</v>
      </c>
      <c r="M16" s="125">
        <v>5503390.0000000009</v>
      </c>
      <c r="N16" s="125">
        <f t="shared" si="0"/>
        <v>19684181.999999996</v>
      </c>
      <c r="O16" s="125">
        <v>6442918.9999999981</v>
      </c>
      <c r="P16" s="125">
        <f t="shared" si="0"/>
        <v>26127100.999999993</v>
      </c>
      <c r="Q16" s="125">
        <v>14211046.000000002</v>
      </c>
      <c r="R16" s="108">
        <f t="shared" si="1"/>
        <v>128.73461446407379</v>
      </c>
      <c r="S16" s="108"/>
      <c r="T16" s="108"/>
      <c r="U16" s="108"/>
      <c r="V16" s="18"/>
    </row>
    <row r="17" spans="1:22" ht="15" customHeight="1">
      <c r="A17" s="13" t="s">
        <v>29</v>
      </c>
      <c r="B17" s="14">
        <v>4894759</v>
      </c>
      <c r="C17" s="14">
        <v>11115435</v>
      </c>
      <c r="D17" s="14">
        <v>15847134</v>
      </c>
      <c r="E17" s="14">
        <v>19960066.999999993</v>
      </c>
      <c r="F17" s="14">
        <v>4507201.0000000009</v>
      </c>
      <c r="G17" s="14">
        <v>14241694.000000007</v>
      </c>
      <c r="H17" s="14">
        <v>21169419.999999993</v>
      </c>
      <c r="I17" s="14">
        <v>28275807.999999989</v>
      </c>
      <c r="J17" s="14">
        <v>7676687</v>
      </c>
      <c r="K17" s="14">
        <v>6359305.0000000019</v>
      </c>
      <c r="L17" s="125">
        <f t="shared" si="2"/>
        <v>14035992.000000002</v>
      </c>
      <c r="M17" s="125">
        <v>7070275</v>
      </c>
      <c r="N17" s="125">
        <f t="shared" si="0"/>
        <v>21106267</v>
      </c>
      <c r="O17" s="125">
        <v>5997622.0000000009</v>
      </c>
      <c r="P17" s="125">
        <f t="shared" si="0"/>
        <v>27103889</v>
      </c>
      <c r="Q17" s="125">
        <v>6512849.9999999991</v>
      </c>
      <c r="R17" s="108">
        <f t="shared" si="1"/>
        <v>-15.160667616121387</v>
      </c>
      <c r="S17" s="108"/>
      <c r="T17" s="108"/>
      <c r="U17" s="108"/>
      <c r="V17" s="18"/>
    </row>
    <row r="18" spans="1:22" ht="15" customHeight="1">
      <c r="A18" s="13" t="s">
        <v>30</v>
      </c>
      <c r="B18" s="14">
        <v>346764.99999999983</v>
      </c>
      <c r="C18" s="14">
        <v>833328</v>
      </c>
      <c r="D18" s="14">
        <v>1271131.0000000002</v>
      </c>
      <c r="E18" s="14">
        <v>1618545.9999999998</v>
      </c>
      <c r="F18" s="14">
        <v>565107</v>
      </c>
      <c r="G18" s="14">
        <v>1338579.9999999995</v>
      </c>
      <c r="H18" s="14">
        <v>2022328.9999999974</v>
      </c>
      <c r="I18" s="14">
        <v>2335063.9999999995</v>
      </c>
      <c r="J18" s="14">
        <v>397360</v>
      </c>
      <c r="K18" s="14">
        <v>361987.99999999983</v>
      </c>
      <c r="L18" s="125">
        <f t="shared" si="2"/>
        <v>759347.99999999977</v>
      </c>
      <c r="M18" s="125">
        <v>444712.00000000012</v>
      </c>
      <c r="N18" s="125">
        <f t="shared" si="0"/>
        <v>1204060</v>
      </c>
      <c r="O18" s="125">
        <v>820718.99999999988</v>
      </c>
      <c r="P18" s="125">
        <f t="shared" si="0"/>
        <v>2024779</v>
      </c>
      <c r="Q18" s="125">
        <v>842100</v>
      </c>
      <c r="R18" s="108">
        <f t="shared" si="1"/>
        <v>111.92369639621501</v>
      </c>
      <c r="S18" s="108"/>
      <c r="T18" s="108"/>
      <c r="U18" s="108"/>
      <c r="V18" s="18"/>
    </row>
    <row r="19" spans="1:22" ht="15" customHeight="1">
      <c r="A19" s="13" t="s">
        <v>31</v>
      </c>
      <c r="B19" s="14">
        <v>6739404.9999999972</v>
      </c>
      <c r="C19" s="14">
        <v>14585039</v>
      </c>
      <c r="D19" s="14">
        <v>21089440</v>
      </c>
      <c r="E19" s="14">
        <v>27905073.000000011</v>
      </c>
      <c r="F19" s="14">
        <v>6717714.9999999981</v>
      </c>
      <c r="G19" s="14">
        <v>14136035.999999991</v>
      </c>
      <c r="H19" s="14">
        <v>20725222</v>
      </c>
      <c r="I19" s="14">
        <v>28763081.000000004</v>
      </c>
      <c r="J19" s="14">
        <v>6601514.0000000019</v>
      </c>
      <c r="K19" s="14">
        <v>7502910.0000000009</v>
      </c>
      <c r="L19" s="125">
        <f t="shared" si="2"/>
        <v>14104424.000000004</v>
      </c>
      <c r="M19" s="125">
        <v>6772819.0000000047</v>
      </c>
      <c r="N19" s="125">
        <f t="shared" si="0"/>
        <v>20877243.000000007</v>
      </c>
      <c r="O19" s="125">
        <v>6972877.9999999991</v>
      </c>
      <c r="P19" s="125">
        <f t="shared" si="0"/>
        <v>27850121.000000007</v>
      </c>
      <c r="Q19" s="125">
        <v>6756121.9999999981</v>
      </c>
      <c r="R19" s="108">
        <f t="shared" si="1"/>
        <v>2.3420082120555463</v>
      </c>
      <c r="S19" s="108"/>
      <c r="T19" s="108"/>
      <c r="U19" s="108"/>
      <c r="V19" s="18"/>
    </row>
    <row r="20" spans="1:22" ht="15" customHeight="1">
      <c r="A20" s="13" t="s">
        <v>32</v>
      </c>
      <c r="B20" s="14">
        <v>63965707.999999985</v>
      </c>
      <c r="C20" s="14">
        <v>130649116</v>
      </c>
      <c r="D20" s="14">
        <v>210600991.00000003</v>
      </c>
      <c r="E20" s="14">
        <v>274653187.00000066</v>
      </c>
      <c r="F20" s="14">
        <v>64996789.000000045</v>
      </c>
      <c r="G20" s="14">
        <v>132444620.99999991</v>
      </c>
      <c r="H20" s="14">
        <v>221038877.99999994</v>
      </c>
      <c r="I20" s="14">
        <v>287713991.99999952</v>
      </c>
      <c r="J20" s="14">
        <v>64900641.999999985</v>
      </c>
      <c r="K20" s="14">
        <v>84153166</v>
      </c>
      <c r="L20" s="125">
        <f t="shared" si="2"/>
        <v>149053808</v>
      </c>
      <c r="M20" s="125">
        <v>90463758</v>
      </c>
      <c r="N20" s="125">
        <f t="shared" si="0"/>
        <v>239517566</v>
      </c>
      <c r="O20" s="125">
        <v>277549735</v>
      </c>
      <c r="P20" s="125">
        <f t="shared" si="0"/>
        <v>517067301</v>
      </c>
      <c r="Q20" s="125">
        <v>266545849.00000012</v>
      </c>
      <c r="R20" s="108">
        <f t="shared" si="1"/>
        <v>310.69832406280386</v>
      </c>
      <c r="S20" s="108"/>
      <c r="T20" s="108"/>
      <c r="U20" s="108"/>
      <c r="V20" s="18"/>
    </row>
    <row r="21" spans="1:22" ht="15" customHeight="1">
      <c r="A21" s="13" t="s">
        <v>33</v>
      </c>
      <c r="B21" s="14">
        <v>30144166.000000026</v>
      </c>
      <c r="C21" s="14">
        <v>64500859.00000003</v>
      </c>
      <c r="D21" s="14">
        <v>94949618.000000015</v>
      </c>
      <c r="E21" s="14">
        <v>125555869.00000006</v>
      </c>
      <c r="F21" s="14">
        <v>32390030.000000019</v>
      </c>
      <c r="G21" s="14">
        <v>67658166.999999866</v>
      </c>
      <c r="H21" s="14">
        <v>101441797.99999984</v>
      </c>
      <c r="I21" s="14">
        <v>133572570.99999987</v>
      </c>
      <c r="J21" s="14">
        <v>35570485.999999963</v>
      </c>
      <c r="K21" s="14">
        <v>38083335.000000007</v>
      </c>
      <c r="L21" s="125">
        <f t="shared" si="2"/>
        <v>73653820.99999997</v>
      </c>
      <c r="M21" s="125">
        <v>35703723.999999978</v>
      </c>
      <c r="N21" s="125">
        <f t="shared" si="0"/>
        <v>109357544.99999994</v>
      </c>
      <c r="O21" s="125">
        <v>31172227.999999981</v>
      </c>
      <c r="P21" s="125">
        <f t="shared" si="0"/>
        <v>140529772.99999991</v>
      </c>
      <c r="Q21" s="125">
        <v>35925646.999999978</v>
      </c>
      <c r="R21" s="108">
        <f t="shared" si="1"/>
        <v>0.99847103579078578</v>
      </c>
      <c r="S21" s="108"/>
      <c r="T21" s="108"/>
      <c r="U21" s="108"/>
      <c r="V21" s="18"/>
    </row>
    <row r="22" spans="1:22" ht="15" customHeight="1">
      <c r="A22" s="13" t="s">
        <v>34</v>
      </c>
      <c r="B22" s="14">
        <v>3250007.0000000009</v>
      </c>
      <c r="C22" s="14">
        <v>6095098</v>
      </c>
      <c r="D22" s="14">
        <v>8714153</v>
      </c>
      <c r="E22" s="14">
        <v>10689269.999999994</v>
      </c>
      <c r="F22" s="14">
        <v>2164940</v>
      </c>
      <c r="G22" s="14">
        <v>3969753.9999999986</v>
      </c>
      <c r="H22" s="14">
        <v>6066882.9999999981</v>
      </c>
      <c r="I22" s="14">
        <v>8136161.0000000047</v>
      </c>
      <c r="J22" s="14">
        <v>1616988.9999999998</v>
      </c>
      <c r="K22" s="14">
        <v>1279328.0000000002</v>
      </c>
      <c r="L22" s="125">
        <f t="shared" si="2"/>
        <v>2896317</v>
      </c>
      <c r="M22" s="125">
        <v>1365402</v>
      </c>
      <c r="N22" s="125">
        <f t="shared" ref="N22:P32" si="3">SUM(L22:M22)</f>
        <v>4261719</v>
      </c>
      <c r="O22" s="125">
        <v>1662719.0000000005</v>
      </c>
      <c r="P22" s="125">
        <f t="shared" si="3"/>
        <v>5924438</v>
      </c>
      <c r="Q22" s="125">
        <v>4659971.9999999991</v>
      </c>
      <c r="R22" s="108">
        <f t="shared" si="1"/>
        <v>188.18823133614393</v>
      </c>
      <c r="S22" s="108"/>
      <c r="T22" s="108"/>
      <c r="U22" s="108"/>
      <c r="V22" s="18"/>
    </row>
    <row r="23" spans="1:22" ht="15" customHeight="1">
      <c r="A23" s="13" t="s">
        <v>35</v>
      </c>
      <c r="B23" s="14">
        <v>17324.999999999996</v>
      </c>
      <c r="C23" s="14">
        <v>56891</v>
      </c>
      <c r="D23" s="14">
        <v>222131</v>
      </c>
      <c r="E23" s="14">
        <v>286051.00000000006</v>
      </c>
      <c r="F23" s="14">
        <v>123904.00000000001</v>
      </c>
      <c r="G23" s="14">
        <v>279525.00000000006</v>
      </c>
      <c r="H23" s="14">
        <v>357967.00000000012</v>
      </c>
      <c r="I23" s="14">
        <v>390732.99999999994</v>
      </c>
      <c r="J23" s="14">
        <v>37181.999999999993</v>
      </c>
      <c r="K23" s="14">
        <v>48657</v>
      </c>
      <c r="L23" s="125">
        <f t="shared" si="2"/>
        <v>85839</v>
      </c>
      <c r="M23" s="125">
        <v>110181</v>
      </c>
      <c r="N23" s="125">
        <f t="shared" si="3"/>
        <v>196020</v>
      </c>
      <c r="O23" s="125">
        <v>249021</v>
      </c>
      <c r="P23" s="125">
        <f t="shared" si="3"/>
        <v>445041</v>
      </c>
      <c r="Q23" s="125">
        <v>15771.999999999998</v>
      </c>
      <c r="R23" s="108">
        <f t="shared" si="1"/>
        <v>-57.58162551772363</v>
      </c>
      <c r="S23" s="108"/>
      <c r="T23" s="108"/>
      <c r="U23" s="108"/>
      <c r="V23" s="18"/>
    </row>
    <row r="24" spans="1:22" ht="15" customHeight="1">
      <c r="A24" s="13" t="s">
        <v>36</v>
      </c>
      <c r="B24" s="14">
        <v>16157096.000000011</v>
      </c>
      <c r="C24" s="14">
        <v>34037346</v>
      </c>
      <c r="D24" s="14">
        <v>61649018.000000022</v>
      </c>
      <c r="E24" s="14">
        <v>74474889.000000045</v>
      </c>
      <c r="F24" s="14">
        <v>22546175.000000004</v>
      </c>
      <c r="G24" s="14">
        <v>35920629.99999997</v>
      </c>
      <c r="H24" s="14">
        <v>54440619.999999948</v>
      </c>
      <c r="I24" s="14">
        <v>68924737.00000003</v>
      </c>
      <c r="J24" s="14">
        <v>14152156</v>
      </c>
      <c r="K24" s="14">
        <v>19813583.000000004</v>
      </c>
      <c r="L24" s="125">
        <f t="shared" si="2"/>
        <v>33965739</v>
      </c>
      <c r="M24" s="125">
        <v>16207846.999999998</v>
      </c>
      <c r="N24" s="125">
        <f t="shared" si="3"/>
        <v>50173586</v>
      </c>
      <c r="O24" s="125">
        <v>18483663</v>
      </c>
      <c r="P24" s="125">
        <f t="shared" si="3"/>
        <v>68657249</v>
      </c>
      <c r="Q24" s="125">
        <v>18643832.000000015</v>
      </c>
      <c r="R24" s="108">
        <f t="shared" si="1"/>
        <v>31.738457377095159</v>
      </c>
      <c r="S24" s="108"/>
      <c r="T24" s="108"/>
      <c r="U24" s="108"/>
      <c r="V24" s="18"/>
    </row>
    <row r="25" spans="1:22" ht="15" customHeight="1">
      <c r="A25" s="13" t="s">
        <v>37</v>
      </c>
      <c r="B25" s="14">
        <v>14674938.000000006</v>
      </c>
      <c r="C25" s="14">
        <v>31909834</v>
      </c>
      <c r="D25" s="14">
        <v>46272065</v>
      </c>
      <c r="E25" s="14">
        <v>61442030</v>
      </c>
      <c r="F25" s="14">
        <v>14934683.999999991</v>
      </c>
      <c r="G25" s="14">
        <v>32354780.999999974</v>
      </c>
      <c r="H25" s="14">
        <v>50302690.999999993</v>
      </c>
      <c r="I25" s="14">
        <v>67417487.999999985</v>
      </c>
      <c r="J25" s="14">
        <v>16538472.999999994</v>
      </c>
      <c r="K25" s="14">
        <v>19894622.999999966</v>
      </c>
      <c r="L25" s="125">
        <f t="shared" si="2"/>
        <v>36433095.999999963</v>
      </c>
      <c r="M25" s="125">
        <v>15506196.000000004</v>
      </c>
      <c r="N25" s="125">
        <f t="shared" si="3"/>
        <v>51939291.99999997</v>
      </c>
      <c r="O25" s="125">
        <v>15946216.999999994</v>
      </c>
      <c r="P25" s="125">
        <f t="shared" si="3"/>
        <v>67885508.99999997</v>
      </c>
      <c r="Q25" s="125">
        <v>17331123.000000007</v>
      </c>
      <c r="R25" s="108">
        <f t="shared" si="1"/>
        <v>4.7927641203635574</v>
      </c>
      <c r="S25" s="108"/>
      <c r="T25" s="108"/>
      <c r="U25" s="108"/>
      <c r="V25" s="18"/>
    </row>
    <row r="26" spans="1:22" ht="15" customHeight="1">
      <c r="A26" s="13" t="s">
        <v>38</v>
      </c>
      <c r="B26" s="14">
        <v>4032697</v>
      </c>
      <c r="C26" s="14">
        <v>9336525.9999999981</v>
      </c>
      <c r="D26" s="14">
        <v>14738063.999999998</v>
      </c>
      <c r="E26" s="14">
        <v>19372556.000000007</v>
      </c>
      <c r="F26" s="14">
        <v>6271593.0000000009</v>
      </c>
      <c r="G26" s="14">
        <v>11776238.000000004</v>
      </c>
      <c r="H26" s="14">
        <v>16295507.000000015</v>
      </c>
      <c r="I26" s="14">
        <v>20570616.000000007</v>
      </c>
      <c r="J26" s="14">
        <v>4609230.9999999981</v>
      </c>
      <c r="K26" s="14">
        <v>4802146</v>
      </c>
      <c r="L26" s="125">
        <f t="shared" si="2"/>
        <v>9411376.9999999981</v>
      </c>
      <c r="M26" s="125">
        <v>5443649.0000000009</v>
      </c>
      <c r="N26" s="125">
        <f t="shared" si="3"/>
        <v>14855026</v>
      </c>
      <c r="O26" s="125">
        <v>4193077.0000000005</v>
      </c>
      <c r="P26" s="125">
        <f t="shared" si="3"/>
        <v>19048103</v>
      </c>
      <c r="Q26" s="125">
        <v>4719358.9999999991</v>
      </c>
      <c r="R26" s="108">
        <f t="shared" si="1"/>
        <v>2.3892922702290349</v>
      </c>
      <c r="S26" s="108"/>
      <c r="T26" s="108"/>
      <c r="U26" s="108"/>
      <c r="V26" s="18"/>
    </row>
    <row r="27" spans="1:22" ht="15" customHeight="1">
      <c r="A27" s="13" t="s">
        <v>39</v>
      </c>
      <c r="B27" s="14">
        <v>2102685</v>
      </c>
      <c r="C27" s="14">
        <v>3681758.0000000005</v>
      </c>
      <c r="D27" s="14">
        <v>4977775</v>
      </c>
      <c r="E27" s="14">
        <v>5937246.9999999953</v>
      </c>
      <c r="F27" s="14">
        <v>1339616.0000000005</v>
      </c>
      <c r="G27" s="14">
        <v>3143887</v>
      </c>
      <c r="H27" s="14">
        <v>4714760.9999999991</v>
      </c>
      <c r="I27" s="14">
        <v>6137620.0000000084</v>
      </c>
      <c r="J27" s="14">
        <v>1419641</v>
      </c>
      <c r="K27" s="14">
        <v>1317890</v>
      </c>
      <c r="L27" s="125">
        <f t="shared" si="2"/>
        <v>2737531</v>
      </c>
      <c r="M27" s="125">
        <v>1159989.9999999998</v>
      </c>
      <c r="N27" s="125">
        <f t="shared" si="3"/>
        <v>3897521</v>
      </c>
      <c r="O27" s="125">
        <v>1267574.0000000002</v>
      </c>
      <c r="P27" s="125">
        <f t="shared" si="3"/>
        <v>5165095</v>
      </c>
      <c r="Q27" s="125">
        <v>1009709.9999999995</v>
      </c>
      <c r="R27" s="108">
        <f t="shared" si="1"/>
        <v>-28.875680541770805</v>
      </c>
      <c r="S27" s="108"/>
      <c r="T27" s="108"/>
      <c r="U27" s="108"/>
      <c r="V27" s="18"/>
    </row>
    <row r="28" spans="1:22" ht="15" customHeight="1">
      <c r="A28" s="13" t="s">
        <v>40</v>
      </c>
      <c r="B28" s="14">
        <v>7597647.0000000019</v>
      </c>
      <c r="C28" s="14">
        <v>14908726</v>
      </c>
      <c r="D28" s="14">
        <v>22986006.999999996</v>
      </c>
      <c r="E28" s="14">
        <v>29925565.999999985</v>
      </c>
      <c r="F28" s="14">
        <v>7498076.0000000019</v>
      </c>
      <c r="G28" s="14">
        <v>18848306.999999989</v>
      </c>
      <c r="H28" s="14">
        <v>29648357.999999985</v>
      </c>
      <c r="I28" s="14">
        <v>39641018.999999993</v>
      </c>
      <c r="J28" s="14">
        <v>11048529.999999994</v>
      </c>
      <c r="K28" s="14">
        <v>11174905.999999994</v>
      </c>
      <c r="L28" s="125">
        <f t="shared" si="2"/>
        <v>22223435.999999989</v>
      </c>
      <c r="M28" s="125">
        <v>12525598.000000013</v>
      </c>
      <c r="N28" s="125">
        <f t="shared" si="3"/>
        <v>34749034</v>
      </c>
      <c r="O28" s="125">
        <v>10460175.999999998</v>
      </c>
      <c r="P28" s="125">
        <f t="shared" si="3"/>
        <v>45209210</v>
      </c>
      <c r="Q28" s="125">
        <v>8891613.9999999981</v>
      </c>
      <c r="R28" s="108">
        <f t="shared" si="1"/>
        <v>-19.522198880756065</v>
      </c>
      <c r="S28" s="108"/>
      <c r="T28" s="108"/>
      <c r="U28" s="108"/>
      <c r="V28" s="18"/>
    </row>
    <row r="29" spans="1:22" ht="15" customHeight="1">
      <c r="A29" s="13" t="s">
        <v>41</v>
      </c>
      <c r="B29" s="14">
        <v>69383516.000000015</v>
      </c>
      <c r="C29" s="14">
        <v>152490150.00000003</v>
      </c>
      <c r="D29" s="14">
        <v>215200361.00000006</v>
      </c>
      <c r="E29" s="14">
        <v>292563248.0000003</v>
      </c>
      <c r="F29" s="14">
        <v>65053107.000000045</v>
      </c>
      <c r="G29" s="14">
        <v>133104947.00000015</v>
      </c>
      <c r="H29" s="14">
        <v>200982108.00000057</v>
      </c>
      <c r="I29" s="14">
        <v>272602824.99999958</v>
      </c>
      <c r="J29" s="14">
        <v>68341985.999999955</v>
      </c>
      <c r="K29" s="14">
        <v>70741290.000000045</v>
      </c>
      <c r="L29" s="125">
        <f t="shared" si="2"/>
        <v>139083276</v>
      </c>
      <c r="M29" s="125">
        <v>54368187.000000015</v>
      </c>
      <c r="N29" s="125">
        <f t="shared" si="3"/>
        <v>193451463</v>
      </c>
      <c r="O29" s="125">
        <v>60220390.999999955</v>
      </c>
      <c r="P29" s="125">
        <f t="shared" si="3"/>
        <v>253671853.99999994</v>
      </c>
      <c r="Q29" s="125">
        <v>57947082.000000015</v>
      </c>
      <c r="R29" s="108">
        <f t="shared" si="1"/>
        <v>-15.21012866087905</v>
      </c>
      <c r="S29" s="108"/>
      <c r="T29" s="108"/>
      <c r="U29" s="108"/>
      <c r="V29" s="18"/>
    </row>
    <row r="30" spans="1:22" ht="15" customHeight="1">
      <c r="A30" s="13" t="s">
        <v>42</v>
      </c>
      <c r="B30" s="14">
        <v>21959043.999999996</v>
      </c>
      <c r="C30" s="14">
        <v>36436889.999999993</v>
      </c>
      <c r="D30" s="14">
        <v>46552516.999999985</v>
      </c>
      <c r="E30" s="14">
        <v>59690634.000000045</v>
      </c>
      <c r="F30" s="14">
        <v>21582524.999999996</v>
      </c>
      <c r="G30" s="14">
        <v>39121664</v>
      </c>
      <c r="H30" s="14">
        <v>53925864.000000022</v>
      </c>
      <c r="I30" s="14">
        <v>70450291.00000003</v>
      </c>
      <c r="J30" s="14">
        <v>21271483.999999985</v>
      </c>
      <c r="K30" s="14">
        <v>20831669.000000007</v>
      </c>
      <c r="L30" s="125">
        <f t="shared" si="2"/>
        <v>42103152.999999993</v>
      </c>
      <c r="M30" s="125">
        <v>19459049.000000007</v>
      </c>
      <c r="N30" s="125">
        <f t="shared" si="3"/>
        <v>61562202</v>
      </c>
      <c r="O30" s="125">
        <v>18689330.999999996</v>
      </c>
      <c r="P30" s="125">
        <f t="shared" si="3"/>
        <v>80251533</v>
      </c>
      <c r="Q30" s="125">
        <v>20034443.999999989</v>
      </c>
      <c r="R30" s="108">
        <f t="shared" si="1"/>
        <v>-5.8154851819459168</v>
      </c>
      <c r="S30" s="108"/>
      <c r="T30" s="108"/>
      <c r="U30" s="108"/>
      <c r="V30" s="18"/>
    </row>
    <row r="31" spans="1:22" ht="15" customHeight="1">
      <c r="A31" s="13" t="s">
        <v>43</v>
      </c>
      <c r="B31" s="14">
        <v>4488196.0000000019</v>
      </c>
      <c r="C31" s="14">
        <v>7489843.0000000037</v>
      </c>
      <c r="D31" s="14">
        <v>9554162.0000000019</v>
      </c>
      <c r="E31" s="14">
        <v>11668831.999999994</v>
      </c>
      <c r="F31" s="14">
        <v>3828655.0000000014</v>
      </c>
      <c r="G31" s="14">
        <v>6370882.9999999991</v>
      </c>
      <c r="H31" s="14">
        <v>8409580.9999999925</v>
      </c>
      <c r="I31" s="14">
        <v>10059197.999999985</v>
      </c>
      <c r="J31" s="14">
        <v>3921669.9999999995</v>
      </c>
      <c r="K31" s="14">
        <v>2412546.9999999991</v>
      </c>
      <c r="L31" s="125">
        <f t="shared" si="2"/>
        <v>6334216.9999999981</v>
      </c>
      <c r="M31" s="125">
        <v>1538836</v>
      </c>
      <c r="N31" s="125">
        <f t="shared" si="3"/>
        <v>7873052.9999999981</v>
      </c>
      <c r="O31" s="125">
        <v>1603262.0000000009</v>
      </c>
      <c r="P31" s="125">
        <f t="shared" si="3"/>
        <v>9476315</v>
      </c>
      <c r="Q31" s="125">
        <v>3162219.0000000009</v>
      </c>
      <c r="R31" s="108">
        <f t="shared" si="1"/>
        <v>-19.365499901827505</v>
      </c>
      <c r="S31" s="108"/>
      <c r="T31" s="108"/>
      <c r="U31" s="108"/>
      <c r="V31" s="18"/>
    </row>
    <row r="32" spans="1:22" ht="15" customHeight="1">
      <c r="A32" s="13" t="s">
        <v>5</v>
      </c>
      <c r="B32" s="14">
        <v>2279335</v>
      </c>
      <c r="C32" s="14">
        <v>7921838.9999999991</v>
      </c>
      <c r="D32" s="14">
        <v>12577990.999999998</v>
      </c>
      <c r="E32" s="14">
        <v>15687217.999999998</v>
      </c>
      <c r="F32" s="14">
        <v>7479385.0000000009</v>
      </c>
      <c r="G32" s="14">
        <v>12635535.999999998</v>
      </c>
      <c r="H32" s="14">
        <v>19177926.999999993</v>
      </c>
      <c r="I32" s="14">
        <v>25558366</v>
      </c>
      <c r="J32" s="14">
        <v>7402903.9999999963</v>
      </c>
      <c r="K32" s="14">
        <v>9631961.9999999963</v>
      </c>
      <c r="L32" s="125">
        <f t="shared" si="2"/>
        <v>17034865.999999993</v>
      </c>
      <c r="M32" s="125">
        <v>7949096.0000000019</v>
      </c>
      <c r="N32" s="125">
        <f t="shared" si="3"/>
        <v>24983961.999999993</v>
      </c>
      <c r="O32" s="125">
        <v>7256130</v>
      </c>
      <c r="P32" s="125">
        <f t="shared" si="3"/>
        <v>32240091.999999993</v>
      </c>
      <c r="Q32" s="125">
        <v>7455905.0000000009</v>
      </c>
      <c r="R32" s="108">
        <f t="shared" si="1"/>
        <v>0.71594876821319531</v>
      </c>
      <c r="S32" s="108"/>
      <c r="T32" s="108"/>
      <c r="U32" s="108"/>
      <c r="V32" s="18"/>
    </row>
    <row r="33" spans="1:21" ht="15" customHeight="1">
      <c r="A33" s="15" t="s">
        <v>6</v>
      </c>
      <c r="B33" s="9">
        <f t="shared" ref="B33:Q33" si="4">SUM(B5:B32)</f>
        <v>358302958.00000006</v>
      </c>
      <c r="C33" s="9">
        <f t="shared" si="4"/>
        <v>743583189.00000012</v>
      </c>
      <c r="D33" s="9">
        <f t="shared" si="4"/>
        <v>1107143454</v>
      </c>
      <c r="E33" s="9">
        <f t="shared" si="4"/>
        <v>1468604774.000001</v>
      </c>
      <c r="F33" s="9">
        <f t="shared" si="4"/>
        <v>365195624.00000012</v>
      </c>
      <c r="G33" s="9">
        <f t="shared" si="4"/>
        <v>730792353</v>
      </c>
      <c r="H33" s="9">
        <f>SUM(H5:H32)</f>
        <v>1102929532.0000005</v>
      </c>
      <c r="I33" s="9">
        <f t="shared" si="4"/>
        <v>1458582457.9999988</v>
      </c>
      <c r="J33" s="9">
        <f t="shared" si="4"/>
        <v>361325157.99999994</v>
      </c>
      <c r="K33" s="9">
        <f t="shared" si="4"/>
        <v>380182667</v>
      </c>
      <c r="L33" s="9">
        <f t="shared" si="4"/>
        <v>741507824.99999988</v>
      </c>
      <c r="M33" s="176">
        <f t="shared" si="4"/>
        <v>360894505</v>
      </c>
      <c r="N33" s="176">
        <f t="shared" si="4"/>
        <v>1102402330</v>
      </c>
      <c r="O33" s="176">
        <f t="shared" si="4"/>
        <v>546488648.99999988</v>
      </c>
      <c r="P33" s="176">
        <f t="shared" si="4"/>
        <v>1648890979</v>
      </c>
      <c r="Q33" s="176">
        <f t="shared" si="4"/>
        <v>560760158.00000012</v>
      </c>
      <c r="R33" s="175">
        <f t="shared" si="1"/>
        <v>55.195437014103561</v>
      </c>
      <c r="S33" s="175"/>
      <c r="T33" s="175"/>
      <c r="U33" s="175"/>
    </row>
    <row r="34" spans="1:21" ht="12.75" customHeight="1"/>
    <row r="35" spans="1:21" ht="12.75" customHeight="1">
      <c r="A35" s="10" t="s">
        <v>47</v>
      </c>
    </row>
    <row r="36" spans="1:21" ht="12.75" customHeight="1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7"/>
      <c r="N36" s="17"/>
      <c r="O36" s="17"/>
      <c r="P36" s="17"/>
      <c r="Q36" s="17"/>
      <c r="R36" s="16"/>
      <c r="S36" s="16"/>
      <c r="T36" s="16"/>
      <c r="U36" s="17"/>
    </row>
    <row r="37" spans="1:21" ht="12.75" customHeight="1"/>
    <row r="38" spans="1:21" ht="12.75" customHeight="1"/>
    <row r="39" spans="1:21" ht="12.75" customHeight="1"/>
    <row r="40" spans="1:21" ht="12.75" customHeight="1"/>
    <row r="41" spans="1:21" ht="12.75" customHeight="1"/>
    <row r="42" spans="1:21" ht="12.75" customHeight="1"/>
    <row r="43" spans="1:21" ht="12.75" customHeight="1"/>
    <row r="44" spans="1:21" ht="12.75" customHeight="1"/>
    <row r="45" spans="1:21" ht="12.75" customHeight="1"/>
    <row r="46" spans="1:21" ht="12.75" customHeight="1"/>
    <row r="47" spans="1:21" ht="12.75" customHeight="1"/>
    <row r="48" spans="1:21" ht="12.75" customHeight="1"/>
    <row r="49" ht="12.75" customHeight="1"/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A18"/>
  <sheetViews>
    <sheetView zoomScale="85" zoomScaleNormal="85" workbookViewId="0">
      <selection activeCell="A2" sqref="A2"/>
    </sheetView>
  </sheetViews>
  <sheetFormatPr defaultRowHeight="15"/>
  <cols>
    <col min="1" max="1" width="26.85546875" style="18" customWidth="1"/>
    <col min="2" max="2" width="12.7109375" style="23" hidden="1" customWidth="1"/>
    <col min="3" max="3" width="14.7109375" style="24" hidden="1" customWidth="1"/>
    <col min="4" max="4" width="14.7109375" style="23" hidden="1" customWidth="1"/>
    <col min="5" max="5" width="14.7109375" style="24" hidden="1" customWidth="1"/>
    <col min="6" max="6" width="12.7109375" style="23" bestFit="1" customWidth="1"/>
    <col min="7" max="7" width="14.7109375" style="24" bestFit="1" customWidth="1"/>
    <col min="8" max="8" width="14.7109375" style="23" bestFit="1" customWidth="1"/>
    <col min="9" max="10" width="15" style="24" customWidth="1"/>
    <col min="11" max="11" width="15" style="24" hidden="1" customWidth="1"/>
    <col min="12" max="12" width="15" style="23" customWidth="1"/>
    <col min="13" max="13" width="15" style="23" hidden="1" customWidth="1"/>
    <col min="14" max="14" width="15" style="23" customWidth="1"/>
    <col min="15" max="15" width="15" style="23" hidden="1" customWidth="1"/>
    <col min="16" max="17" width="15" style="23" customWidth="1"/>
    <col min="18" max="20" width="10.140625" style="24" customWidth="1"/>
    <col min="21" max="21" width="10.140625" style="23" customWidth="1"/>
    <col min="22" max="22" width="15.7109375" style="23" customWidth="1"/>
    <col min="23" max="23" width="5.7109375" style="24" customWidth="1"/>
    <col min="24" max="24" width="15.7109375" style="23" customWidth="1"/>
    <col min="25" max="25" width="5.7109375" style="24" customWidth="1"/>
    <col min="26" max="26" width="15.7109375" style="23" customWidth="1"/>
    <col min="27" max="27" width="5.7109375" style="24" customWidth="1"/>
    <col min="28" max="16384" width="9.140625" style="18"/>
  </cols>
  <sheetData>
    <row r="1" spans="1:27" s="22" customFormat="1" ht="15" customHeight="1">
      <c r="A1" s="19" t="str">
        <f>'Indice tavole'!C23</f>
        <v>Importazioni cumulate per provincia e area geografica di provenienza delle merci. Anni 2017-2020. Valori in milioni di euro e variazioni percentuali</v>
      </c>
      <c r="B1" s="20"/>
      <c r="C1" s="21"/>
      <c r="D1" s="20"/>
      <c r="E1" s="21"/>
      <c r="F1" s="20"/>
      <c r="G1" s="21"/>
      <c r="H1" s="20"/>
      <c r="I1" s="21"/>
      <c r="J1" s="21"/>
      <c r="K1" s="21"/>
      <c r="L1" s="20"/>
      <c r="M1" s="20"/>
      <c r="N1" s="20"/>
      <c r="O1" s="20"/>
      <c r="P1" s="20"/>
      <c r="Q1" s="20"/>
      <c r="R1" s="21"/>
      <c r="S1" s="21"/>
      <c r="T1" s="21"/>
      <c r="U1" s="65" t="s">
        <v>110</v>
      </c>
      <c r="W1" s="21"/>
      <c r="X1" s="20"/>
      <c r="Y1" s="21"/>
      <c r="Z1" s="20"/>
      <c r="AA1" s="21"/>
    </row>
    <row r="2" spans="1:27" s="22" customFormat="1" ht="15" customHeight="1">
      <c r="A2" s="313" t="s">
        <v>345</v>
      </c>
      <c r="B2" s="20"/>
      <c r="C2" s="21"/>
      <c r="D2" s="20"/>
      <c r="E2" s="21"/>
      <c r="F2" s="20"/>
      <c r="G2" s="21"/>
      <c r="H2" s="20"/>
      <c r="I2" s="21"/>
      <c r="J2" s="21"/>
      <c r="K2" s="21"/>
      <c r="L2" s="20"/>
      <c r="M2" s="20"/>
      <c r="N2" s="20"/>
      <c r="O2" s="20"/>
      <c r="P2" s="20"/>
      <c r="Q2" s="20"/>
      <c r="R2" s="21"/>
      <c r="S2" s="21"/>
      <c r="T2" s="21"/>
      <c r="U2" s="20"/>
      <c r="V2" s="20"/>
      <c r="W2" s="21"/>
      <c r="X2" s="20"/>
      <c r="Y2" s="21"/>
      <c r="Z2" s="20"/>
      <c r="AA2" s="21"/>
    </row>
    <row r="3" spans="1:27" s="22" customFormat="1" ht="15" customHeight="1">
      <c r="A3" s="296" t="s">
        <v>114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97"/>
      <c r="V3" s="20"/>
      <c r="W3" s="21"/>
      <c r="X3" s="20"/>
      <c r="Y3" s="21"/>
      <c r="Z3" s="20"/>
      <c r="AA3" s="21"/>
    </row>
    <row r="4" spans="1:27" s="11" customFormat="1" ht="45.75" customHeight="1">
      <c r="A4" s="263"/>
      <c r="B4" s="70" t="s">
        <v>119</v>
      </c>
      <c r="C4" s="70" t="s">
        <v>120</v>
      </c>
      <c r="D4" s="70" t="s">
        <v>121</v>
      </c>
      <c r="E4" s="67" t="s">
        <v>122</v>
      </c>
      <c r="F4" s="59" t="s">
        <v>324</v>
      </c>
      <c r="G4" s="59" t="s">
        <v>325</v>
      </c>
      <c r="H4" s="59" t="s">
        <v>326</v>
      </c>
      <c r="I4" s="67" t="s">
        <v>327</v>
      </c>
      <c r="J4" s="59" t="s">
        <v>567</v>
      </c>
      <c r="K4" s="67" t="s">
        <v>571</v>
      </c>
      <c r="L4" s="59" t="s">
        <v>568</v>
      </c>
      <c r="M4" s="59" t="s">
        <v>573</v>
      </c>
      <c r="N4" s="59" t="s">
        <v>574</v>
      </c>
      <c r="O4" s="59" t="s">
        <v>598</v>
      </c>
      <c r="P4" s="59" t="s">
        <v>599</v>
      </c>
      <c r="Q4" s="59" t="s">
        <v>609</v>
      </c>
      <c r="R4" s="67" t="s">
        <v>123</v>
      </c>
      <c r="S4" s="67" t="s">
        <v>124</v>
      </c>
      <c r="T4" s="67" t="s">
        <v>575</v>
      </c>
      <c r="U4" s="67" t="s">
        <v>600</v>
      </c>
    </row>
    <row r="5" spans="1:27" s="11" customFormat="1">
      <c r="A5" s="13" t="s">
        <v>330</v>
      </c>
      <c r="B5" s="14">
        <v>196632933</v>
      </c>
      <c r="C5" s="14">
        <v>383233977.99999988</v>
      </c>
      <c r="D5" s="14">
        <v>563445870.00000048</v>
      </c>
      <c r="E5" s="14">
        <v>800860914.99999845</v>
      </c>
      <c r="F5" s="14">
        <v>191053292</v>
      </c>
      <c r="G5" s="14">
        <v>434547206.00000113</v>
      </c>
      <c r="H5" s="14">
        <v>738506330.00000036</v>
      </c>
      <c r="I5" s="125">
        <v>1120700705.0000029</v>
      </c>
      <c r="J5" s="125">
        <v>308119244</v>
      </c>
      <c r="K5" s="125">
        <v>371226326.99999982</v>
      </c>
      <c r="L5" s="125">
        <f>SUM(J5:K5)</f>
        <v>679345570.99999976</v>
      </c>
      <c r="M5" s="125">
        <v>304855423.99999952</v>
      </c>
      <c r="N5" s="125">
        <f>SUM(L5:M5)</f>
        <v>984200994.99999928</v>
      </c>
      <c r="O5" s="125">
        <v>313460190.99999988</v>
      </c>
      <c r="P5" s="125">
        <f>SUM(N5:O5)</f>
        <v>1297661185.999999</v>
      </c>
      <c r="Q5" s="125">
        <v>195505845.99999979</v>
      </c>
      <c r="R5" s="108">
        <f>IFERROR(Q5/J5*100-100," ")</f>
        <v>-36.548641538274126</v>
      </c>
      <c r="S5" s="108"/>
      <c r="T5" s="108"/>
      <c r="U5" s="108"/>
    </row>
    <row r="6" spans="1:27">
      <c r="A6" s="13" t="s">
        <v>331</v>
      </c>
      <c r="B6" s="14">
        <v>48929437.00000003</v>
      </c>
      <c r="C6" s="14">
        <v>106718833.00000003</v>
      </c>
      <c r="D6" s="14">
        <v>161844653.99999994</v>
      </c>
      <c r="E6" s="14">
        <v>237876379.99999988</v>
      </c>
      <c r="F6" s="14">
        <v>62662492</v>
      </c>
      <c r="G6" s="14">
        <v>125776768.99999955</v>
      </c>
      <c r="H6" s="14">
        <v>182015975.99999958</v>
      </c>
      <c r="I6" s="125">
        <v>251683049.99999934</v>
      </c>
      <c r="J6" s="125">
        <v>100156726.00000001</v>
      </c>
      <c r="K6" s="125">
        <v>86359749.00000003</v>
      </c>
      <c r="L6" s="125">
        <f t="shared" ref="L6:L15" si="0">SUM(J6:K6)</f>
        <v>186516475.00000006</v>
      </c>
      <c r="M6" s="125">
        <v>64916215.999999948</v>
      </c>
      <c r="N6" s="125">
        <f t="shared" ref="N6:Q16" si="1">SUM(L6:M6)</f>
        <v>251432691</v>
      </c>
      <c r="O6" s="125">
        <v>65149261.000000075</v>
      </c>
      <c r="P6" s="125">
        <f t="shared" si="1"/>
        <v>316581952.00000006</v>
      </c>
      <c r="Q6" s="125">
        <v>82674733.99999997</v>
      </c>
      <c r="R6" s="108">
        <f t="shared" ref="R6:R16" si="2">IFERROR(Q6/J6*100-100," ")</f>
        <v>-17.454636047108849</v>
      </c>
      <c r="S6" s="108"/>
      <c r="T6" s="108"/>
      <c r="U6" s="108"/>
    </row>
    <row r="7" spans="1:27">
      <c r="A7" s="13" t="s">
        <v>127</v>
      </c>
      <c r="B7" s="14">
        <v>11569643</v>
      </c>
      <c r="C7" s="14">
        <v>22639742</v>
      </c>
      <c r="D7" s="14">
        <v>33154502.999999993</v>
      </c>
      <c r="E7" s="14">
        <v>45637460.000000007</v>
      </c>
      <c r="F7" s="14">
        <v>16781632</v>
      </c>
      <c r="G7" s="14">
        <v>28117641.999999985</v>
      </c>
      <c r="H7" s="14">
        <v>46653816.999999985</v>
      </c>
      <c r="I7" s="14">
        <v>64981442.999999993</v>
      </c>
      <c r="J7" s="14">
        <v>21294467</v>
      </c>
      <c r="K7" s="14">
        <v>19959694.000000004</v>
      </c>
      <c r="L7" s="125">
        <f t="shared" si="0"/>
        <v>41254161</v>
      </c>
      <c r="M7" s="125">
        <v>17524960.000000004</v>
      </c>
      <c r="N7" s="125">
        <f t="shared" si="1"/>
        <v>58779121</v>
      </c>
      <c r="O7" s="125">
        <v>17900772.000000004</v>
      </c>
      <c r="P7" s="125">
        <f t="shared" si="1"/>
        <v>76679893</v>
      </c>
      <c r="Q7" s="125">
        <v>18492519.999999996</v>
      </c>
      <c r="R7" s="108">
        <f t="shared" si="2"/>
        <v>-13.158098768097844</v>
      </c>
      <c r="S7" s="108"/>
      <c r="T7" s="108"/>
      <c r="U7" s="108"/>
    </row>
    <row r="8" spans="1:27">
      <c r="A8" s="13" t="s">
        <v>128</v>
      </c>
      <c r="B8" s="14">
        <v>173181844.00000003</v>
      </c>
      <c r="C8" s="14">
        <v>443841029</v>
      </c>
      <c r="D8" s="14">
        <v>705482518</v>
      </c>
      <c r="E8" s="14">
        <v>1050413041.0000001</v>
      </c>
      <c r="F8" s="14">
        <v>281452235</v>
      </c>
      <c r="G8" s="14">
        <v>578333695</v>
      </c>
      <c r="H8" s="14">
        <v>936888611</v>
      </c>
      <c r="I8" s="14">
        <v>1345179256.0000002</v>
      </c>
      <c r="J8" s="14">
        <v>351592003.99999994</v>
      </c>
      <c r="K8" s="14">
        <v>268300759.99999997</v>
      </c>
      <c r="L8" s="125">
        <f t="shared" si="0"/>
        <v>619892763.99999988</v>
      </c>
      <c r="M8" s="125">
        <v>274768018</v>
      </c>
      <c r="N8" s="125">
        <f t="shared" si="1"/>
        <v>894660781.99999988</v>
      </c>
      <c r="O8" s="125">
        <v>284137027</v>
      </c>
      <c r="P8" s="125">
        <f t="shared" si="1"/>
        <v>1178797809</v>
      </c>
      <c r="Q8" s="125">
        <v>243241997.99999991</v>
      </c>
      <c r="R8" s="108">
        <f t="shared" si="2"/>
        <v>-30.816971025313777</v>
      </c>
      <c r="S8" s="108"/>
      <c r="T8" s="108"/>
      <c r="U8" s="108"/>
    </row>
    <row r="9" spans="1:27">
      <c r="A9" s="13" t="s">
        <v>129</v>
      </c>
      <c r="B9" s="14">
        <v>11446844.999999998</v>
      </c>
      <c r="C9" s="14">
        <v>18067253</v>
      </c>
      <c r="D9" s="14">
        <v>50537224</v>
      </c>
      <c r="E9" s="14">
        <v>57843108.000000007</v>
      </c>
      <c r="F9" s="14">
        <v>9076196</v>
      </c>
      <c r="G9" s="14">
        <v>14398581</v>
      </c>
      <c r="H9" s="14">
        <v>19957995</v>
      </c>
      <c r="I9" s="14">
        <v>29517649.000000015</v>
      </c>
      <c r="J9" s="14">
        <v>9578106</v>
      </c>
      <c r="K9" s="14">
        <v>3691537.0000000009</v>
      </c>
      <c r="L9" s="125">
        <f t="shared" si="0"/>
        <v>13269643</v>
      </c>
      <c r="M9" s="125">
        <v>5470688</v>
      </c>
      <c r="N9" s="125">
        <f t="shared" si="1"/>
        <v>18740331</v>
      </c>
      <c r="O9" s="125">
        <v>7761921.0000000009</v>
      </c>
      <c r="P9" s="125">
        <f t="shared" si="1"/>
        <v>26502252</v>
      </c>
      <c r="Q9" s="125">
        <v>7707252.9999999991</v>
      </c>
      <c r="R9" s="108">
        <f t="shared" si="2"/>
        <v>-19.53259861605207</v>
      </c>
      <c r="S9" s="108"/>
      <c r="T9" s="108"/>
      <c r="U9" s="108"/>
    </row>
    <row r="10" spans="1:27">
      <c r="A10" s="13" t="s">
        <v>130</v>
      </c>
      <c r="B10" s="14">
        <v>6074118.9999999991</v>
      </c>
      <c r="C10" s="14">
        <v>24976757</v>
      </c>
      <c r="D10" s="14">
        <v>29828657</v>
      </c>
      <c r="E10" s="14">
        <v>35084275.999999993</v>
      </c>
      <c r="F10" s="14">
        <v>4139550</v>
      </c>
      <c r="G10" s="14">
        <v>6778420</v>
      </c>
      <c r="H10" s="14">
        <v>11650587</v>
      </c>
      <c r="I10" s="14">
        <v>39798214.000000007</v>
      </c>
      <c r="J10" s="14">
        <v>4434824</v>
      </c>
      <c r="K10" s="14">
        <v>1895617.9999999995</v>
      </c>
      <c r="L10" s="125">
        <f t="shared" si="0"/>
        <v>6330442</v>
      </c>
      <c r="M10" s="125">
        <v>4516837</v>
      </c>
      <c r="N10" s="125">
        <f t="shared" si="1"/>
        <v>10847279</v>
      </c>
      <c r="O10" s="125">
        <v>5692855.9999999981</v>
      </c>
      <c r="P10" s="125">
        <f t="shared" si="1"/>
        <v>16540134.999999998</v>
      </c>
      <c r="Q10" s="125">
        <v>5347888</v>
      </c>
      <c r="R10" s="108">
        <f t="shared" si="2"/>
        <v>20.58850587982748</v>
      </c>
      <c r="S10" s="108"/>
      <c r="T10" s="108"/>
      <c r="U10" s="108"/>
    </row>
    <row r="11" spans="1:27">
      <c r="A11" s="13" t="s">
        <v>131</v>
      </c>
      <c r="B11" s="14">
        <v>3965349</v>
      </c>
      <c r="C11" s="14">
        <v>9324013.9999999963</v>
      </c>
      <c r="D11" s="14">
        <v>29435383</v>
      </c>
      <c r="E11" s="14">
        <v>33199673.999999993</v>
      </c>
      <c r="F11" s="14">
        <v>5333689</v>
      </c>
      <c r="G11" s="14">
        <v>9099600.9999999963</v>
      </c>
      <c r="H11" s="14">
        <v>12255654.999999994</v>
      </c>
      <c r="I11" s="14">
        <v>30647196.999999952</v>
      </c>
      <c r="J11" s="14">
        <v>4590213</v>
      </c>
      <c r="K11" s="14">
        <v>3485681.0000000009</v>
      </c>
      <c r="L11" s="125">
        <f t="shared" si="0"/>
        <v>8075894.0000000009</v>
      </c>
      <c r="M11" s="125">
        <v>2025648</v>
      </c>
      <c r="N11" s="125">
        <f t="shared" si="1"/>
        <v>10101542</v>
      </c>
      <c r="O11" s="125">
        <v>4588292.9999999991</v>
      </c>
      <c r="P11" s="125">
        <f t="shared" si="1"/>
        <v>14689835</v>
      </c>
      <c r="Q11" s="125">
        <v>15803459</v>
      </c>
      <c r="R11" s="108">
        <f t="shared" si="2"/>
        <v>244.28596232898127</v>
      </c>
      <c r="S11" s="108"/>
      <c r="T11" s="108"/>
      <c r="U11" s="108"/>
    </row>
    <row r="12" spans="1:27">
      <c r="A12" s="13" t="s">
        <v>329</v>
      </c>
      <c r="B12" s="14">
        <v>4082840</v>
      </c>
      <c r="C12" s="14">
        <v>25174150</v>
      </c>
      <c r="D12" s="14">
        <v>32285793</v>
      </c>
      <c r="E12" s="14">
        <v>36018525.999999993</v>
      </c>
      <c r="F12" s="14">
        <v>4061149</v>
      </c>
      <c r="G12" s="14">
        <v>10921590</v>
      </c>
      <c r="H12" s="14">
        <v>20516199.999999996</v>
      </c>
      <c r="I12" s="14">
        <v>24558204</v>
      </c>
      <c r="J12" s="14">
        <v>74286338</v>
      </c>
      <c r="K12" s="14">
        <v>72625497</v>
      </c>
      <c r="L12" s="125">
        <f t="shared" si="0"/>
        <v>146911835</v>
      </c>
      <c r="M12" s="125">
        <v>21062718.000000004</v>
      </c>
      <c r="N12" s="125">
        <f t="shared" si="1"/>
        <v>167974553</v>
      </c>
      <c r="O12" s="125">
        <v>24943900</v>
      </c>
      <c r="P12" s="125">
        <f t="shared" si="1"/>
        <v>192918453</v>
      </c>
      <c r="Q12" s="125">
        <v>4848148.0000000009</v>
      </c>
      <c r="R12" s="108">
        <f t="shared" si="2"/>
        <v>-93.47370171888133</v>
      </c>
      <c r="S12" s="108"/>
      <c r="T12" s="108"/>
      <c r="U12" s="108"/>
    </row>
    <row r="13" spans="1:27">
      <c r="A13" s="13" t="s">
        <v>132</v>
      </c>
      <c r="B13" s="14">
        <v>2736867</v>
      </c>
      <c r="C13" s="14">
        <v>5387615</v>
      </c>
      <c r="D13" s="14">
        <v>8424014</v>
      </c>
      <c r="E13" s="14">
        <v>11538837.000000002</v>
      </c>
      <c r="F13" s="14">
        <v>2958878</v>
      </c>
      <c r="G13" s="14">
        <v>5862180.9999999991</v>
      </c>
      <c r="H13" s="14">
        <v>8240952.9999999981</v>
      </c>
      <c r="I13" s="14">
        <v>10758200.999999991</v>
      </c>
      <c r="J13" s="14">
        <v>2460923.9999999995</v>
      </c>
      <c r="K13" s="14">
        <v>2662849.9999999995</v>
      </c>
      <c r="L13" s="125">
        <f t="shared" si="0"/>
        <v>5123773.9999999991</v>
      </c>
      <c r="M13" s="125">
        <v>1816939</v>
      </c>
      <c r="N13" s="125">
        <f t="shared" si="1"/>
        <v>6940712.9999999991</v>
      </c>
      <c r="O13" s="125">
        <v>2363398</v>
      </c>
      <c r="P13" s="125">
        <f t="shared" si="1"/>
        <v>9304111</v>
      </c>
      <c r="Q13" s="125">
        <v>3905720</v>
      </c>
      <c r="R13" s="108">
        <f t="shared" si="2"/>
        <v>58.709492857154487</v>
      </c>
      <c r="S13" s="108"/>
      <c r="T13" s="108"/>
      <c r="U13" s="108"/>
    </row>
    <row r="14" spans="1:27">
      <c r="A14" s="13" t="s">
        <v>133</v>
      </c>
      <c r="B14" s="14">
        <v>16460701.000000007</v>
      </c>
      <c r="C14" s="14">
        <v>26767405.000000007</v>
      </c>
      <c r="D14" s="14">
        <v>36719577</v>
      </c>
      <c r="E14" s="14">
        <v>47667443.999999978</v>
      </c>
      <c r="F14" s="14">
        <v>15237956</v>
      </c>
      <c r="G14" s="14">
        <v>26175140</v>
      </c>
      <c r="H14" s="14">
        <v>40100997.000000007</v>
      </c>
      <c r="I14" s="14">
        <v>53185926.00000006</v>
      </c>
      <c r="J14" s="14">
        <v>10875308.999999998</v>
      </c>
      <c r="K14" s="14">
        <v>12350685.999999993</v>
      </c>
      <c r="L14" s="125">
        <f t="shared" si="0"/>
        <v>23225994.999999993</v>
      </c>
      <c r="M14" s="125">
        <v>15046727.999999998</v>
      </c>
      <c r="N14" s="125">
        <f t="shared" si="1"/>
        <v>38272722.999999993</v>
      </c>
      <c r="O14" s="125">
        <v>9339152.9999999963</v>
      </c>
      <c r="P14" s="125">
        <f t="shared" si="1"/>
        <v>47611875.999999985</v>
      </c>
      <c r="Q14" s="125">
        <v>12935921.999999998</v>
      </c>
      <c r="R14" s="108">
        <f t="shared" si="2"/>
        <v>18.947627143283924</v>
      </c>
      <c r="S14" s="108"/>
      <c r="T14" s="108"/>
      <c r="U14" s="108"/>
    </row>
    <row r="15" spans="1:27">
      <c r="A15" s="68" t="s">
        <v>136</v>
      </c>
      <c r="B15" s="14">
        <v>161258</v>
      </c>
      <c r="C15" s="14">
        <v>1022896</v>
      </c>
      <c r="D15" s="14">
        <v>1499634</v>
      </c>
      <c r="E15" s="14">
        <v>4619140.9999999991</v>
      </c>
      <c r="F15" s="14">
        <v>309365</v>
      </c>
      <c r="G15" s="14">
        <v>1188140</v>
      </c>
      <c r="H15" s="14">
        <v>1471472.9999999998</v>
      </c>
      <c r="I15" s="14">
        <v>1678333.0000000005</v>
      </c>
      <c r="J15" s="14">
        <v>217813</v>
      </c>
      <c r="K15" s="14">
        <v>1112344</v>
      </c>
      <c r="L15" s="125">
        <f t="shared" si="0"/>
        <v>1330157</v>
      </c>
      <c r="M15" s="125">
        <v>274683</v>
      </c>
      <c r="N15" s="125">
        <f t="shared" si="1"/>
        <v>1604840</v>
      </c>
      <c r="O15" s="125">
        <v>239129</v>
      </c>
      <c r="P15" s="125">
        <f t="shared" si="1"/>
        <v>1843969</v>
      </c>
      <c r="Q15" s="125">
        <v>155693</v>
      </c>
      <c r="R15" s="108">
        <f t="shared" si="2"/>
        <v>-28.519877142319331</v>
      </c>
      <c r="S15" s="108"/>
      <c r="T15" s="108"/>
      <c r="U15" s="108"/>
    </row>
    <row r="16" spans="1:27" s="11" customFormat="1" ht="15" customHeight="1">
      <c r="A16" s="68" t="s">
        <v>135</v>
      </c>
      <c r="B16" s="14">
        <v>0</v>
      </c>
      <c r="C16" s="14">
        <v>0</v>
      </c>
      <c r="D16" s="14">
        <v>0</v>
      </c>
      <c r="E16" s="14"/>
      <c r="F16" s="14">
        <v>0</v>
      </c>
      <c r="G16" s="14">
        <v>0</v>
      </c>
      <c r="H16" s="125">
        <f>SUM(F16:G16)</f>
        <v>0</v>
      </c>
      <c r="I16" s="125">
        <f>SUM(G16:H16)</f>
        <v>0</v>
      </c>
      <c r="J16" s="125">
        <f>SUM(H16:I16)</f>
        <v>0</v>
      </c>
      <c r="K16" s="125">
        <f>SUM(I16:J16)</f>
        <v>0</v>
      </c>
      <c r="L16" s="125">
        <f>SUM(J16:K16)</f>
        <v>0</v>
      </c>
      <c r="M16" s="125"/>
      <c r="N16" s="125">
        <f t="shared" si="1"/>
        <v>0</v>
      </c>
      <c r="O16" s="125"/>
      <c r="P16" s="125">
        <f t="shared" si="1"/>
        <v>0</v>
      </c>
      <c r="Q16" s="125">
        <f t="shared" si="1"/>
        <v>0</v>
      </c>
      <c r="R16" s="108" t="str">
        <f t="shared" si="2"/>
        <v xml:space="preserve"> </v>
      </c>
      <c r="S16" s="108"/>
      <c r="T16" s="108"/>
      <c r="U16" s="108"/>
    </row>
    <row r="17" spans="1:21">
      <c r="A17" s="66" t="s">
        <v>134</v>
      </c>
      <c r="B17" s="9">
        <f t="shared" ref="B17:H17" si="3">SUM(B5:B16)</f>
        <v>475241836.00000006</v>
      </c>
      <c r="C17" s="9">
        <f t="shared" si="3"/>
        <v>1067153671.9999999</v>
      </c>
      <c r="D17" s="9">
        <f t="shared" si="3"/>
        <v>1652657827.0000005</v>
      </c>
      <c r="E17" s="9">
        <f t="shared" si="3"/>
        <v>2360758801.9999986</v>
      </c>
      <c r="F17" s="9">
        <f t="shared" si="3"/>
        <v>593066434</v>
      </c>
      <c r="G17" s="9">
        <f t="shared" si="3"/>
        <v>1241198965.0000007</v>
      </c>
      <c r="H17" s="9">
        <f t="shared" si="3"/>
        <v>2018258594</v>
      </c>
      <c r="I17" s="9">
        <f t="shared" ref="I17:Q17" si="4">SUM(I5:I16)</f>
        <v>2972688178.0000024</v>
      </c>
      <c r="J17" s="9">
        <f t="shared" si="4"/>
        <v>887605968</v>
      </c>
      <c r="K17" s="9">
        <f t="shared" si="4"/>
        <v>843670742.99999988</v>
      </c>
      <c r="L17" s="9">
        <f t="shared" si="4"/>
        <v>1731276710.9999995</v>
      </c>
      <c r="M17" s="9">
        <f t="shared" si="4"/>
        <v>712278858.99999952</v>
      </c>
      <c r="N17" s="9">
        <f t="shared" si="4"/>
        <v>2443555569.999999</v>
      </c>
      <c r="O17" s="9">
        <f t="shared" si="4"/>
        <v>735575901</v>
      </c>
      <c r="P17" s="9">
        <f t="shared" si="4"/>
        <v>3179131470.999999</v>
      </c>
      <c r="Q17" s="9">
        <f t="shared" si="4"/>
        <v>590619180.99999964</v>
      </c>
      <c r="R17" s="175">
        <f>IFERROR(Q17/J17*100-100," ")</f>
        <v>-33.459304883808571</v>
      </c>
      <c r="S17" s="175"/>
      <c r="T17" s="175"/>
      <c r="U17" s="175"/>
    </row>
    <row r="18" spans="1:21">
      <c r="A18" s="10" t="s">
        <v>45</v>
      </c>
    </row>
  </sheetData>
  <mergeCells count="2">
    <mergeCell ref="A3:A4"/>
    <mergeCell ref="B3:U3"/>
  </mergeCells>
  <phoneticPr fontId="23" type="noConversion"/>
  <hyperlinks>
    <hyperlink ref="U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A18"/>
  <sheetViews>
    <sheetView zoomScale="85" zoomScaleNormal="85" workbookViewId="0">
      <selection activeCell="A2" sqref="A2"/>
    </sheetView>
  </sheetViews>
  <sheetFormatPr defaultRowHeight="15"/>
  <cols>
    <col min="1" max="1" width="26.85546875" style="18" customWidth="1"/>
    <col min="2" max="2" width="12.7109375" style="23" hidden="1" customWidth="1"/>
    <col min="3" max="3" width="13.28515625" style="24" hidden="1" customWidth="1"/>
    <col min="4" max="4" width="14.7109375" style="23" hidden="1" customWidth="1"/>
    <col min="5" max="5" width="14.7109375" style="24" hidden="1" customWidth="1"/>
    <col min="6" max="6" width="12.7109375" style="23" bestFit="1" customWidth="1"/>
    <col min="7" max="7" width="13.28515625" style="24" bestFit="1" customWidth="1"/>
    <col min="8" max="8" width="14.7109375" style="23" bestFit="1" customWidth="1"/>
    <col min="9" max="10" width="14.5703125" style="24" customWidth="1"/>
    <col min="11" max="11" width="14.5703125" style="23" hidden="1" customWidth="1"/>
    <col min="12" max="12" width="14.5703125" style="24" customWidth="1"/>
    <col min="13" max="13" width="14.5703125" style="24" hidden="1" customWidth="1"/>
    <col min="14" max="14" width="14.5703125" style="24" customWidth="1"/>
    <col min="15" max="15" width="14.5703125" style="24" hidden="1" customWidth="1"/>
    <col min="16" max="17" width="14.5703125" style="24" customWidth="1"/>
    <col min="18" max="20" width="11.42578125" style="23" customWidth="1"/>
    <col min="21" max="21" width="8.42578125" style="24" customWidth="1"/>
    <col min="22" max="22" width="15.7109375" style="23" customWidth="1"/>
    <col min="23" max="23" width="5.7109375" style="24" customWidth="1"/>
    <col min="24" max="16384" width="9.140625" style="18"/>
  </cols>
  <sheetData>
    <row r="1" spans="1:27" s="22" customFormat="1" ht="15" customHeight="1">
      <c r="A1" s="19" t="str">
        <f>'Indice tavole'!C24</f>
        <v>Esportazioni cumulate per provincia e area geografica di destinazione delle merci. Anni 2017-2020. Valori in milioni di euro e variazioni percentuali rispetto all'anno precedente</v>
      </c>
      <c r="B1" s="20"/>
      <c r="C1" s="21"/>
      <c r="D1" s="20"/>
      <c r="E1" s="21"/>
      <c r="F1" s="20"/>
      <c r="G1" s="21"/>
      <c r="H1" s="20"/>
      <c r="K1" s="20"/>
      <c r="L1" s="21"/>
      <c r="M1" s="21"/>
      <c r="N1" s="21"/>
      <c r="O1" s="21"/>
      <c r="P1" s="21"/>
      <c r="Q1" s="21"/>
      <c r="R1" s="20"/>
      <c r="S1" s="20"/>
      <c r="T1" s="20"/>
      <c r="U1" s="21"/>
      <c r="V1" s="20"/>
      <c r="W1" s="21"/>
    </row>
    <row r="2" spans="1:27" s="22" customFormat="1" ht="15" customHeight="1">
      <c r="A2" s="313" t="s">
        <v>345</v>
      </c>
      <c r="B2" s="20"/>
      <c r="C2" s="21"/>
      <c r="D2" s="20"/>
      <c r="E2" s="21"/>
      <c r="F2" s="20"/>
      <c r="G2" s="21"/>
      <c r="H2" s="20"/>
      <c r="K2" s="20"/>
      <c r="L2" s="21"/>
      <c r="M2" s="21"/>
      <c r="N2" s="21"/>
      <c r="O2" s="21"/>
      <c r="P2" s="21"/>
      <c r="Q2" s="21"/>
      <c r="R2" s="20"/>
      <c r="S2" s="20"/>
      <c r="T2" s="20"/>
      <c r="U2" s="21"/>
      <c r="V2" s="20"/>
      <c r="W2" s="21"/>
    </row>
    <row r="3" spans="1:27" s="22" customFormat="1" ht="15" customHeight="1">
      <c r="A3" s="296" t="s">
        <v>114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0"/>
      <c r="W3" s="21"/>
      <c r="X3" s="20"/>
      <c r="Y3" s="21"/>
      <c r="Z3" s="20"/>
      <c r="AA3" s="21"/>
    </row>
    <row r="4" spans="1:27" s="11" customFormat="1" ht="45.75" customHeight="1">
      <c r="A4" s="263"/>
      <c r="B4" s="70" t="s">
        <v>119</v>
      </c>
      <c r="C4" s="70" t="s">
        <v>120</v>
      </c>
      <c r="D4" s="70" t="s">
        <v>121</v>
      </c>
      <c r="E4" s="67" t="s">
        <v>565</v>
      </c>
      <c r="F4" s="59" t="s">
        <v>324</v>
      </c>
      <c r="G4" s="59" t="s">
        <v>325</v>
      </c>
      <c r="H4" s="59" t="s">
        <v>326</v>
      </c>
      <c r="I4" s="67" t="s">
        <v>566</v>
      </c>
      <c r="J4" s="59" t="s">
        <v>567</v>
      </c>
      <c r="K4" s="67" t="s">
        <v>571</v>
      </c>
      <c r="L4" s="59" t="s">
        <v>568</v>
      </c>
      <c r="M4" s="59" t="s">
        <v>573</v>
      </c>
      <c r="N4" s="59" t="s">
        <v>574</v>
      </c>
      <c r="O4" s="59" t="s">
        <v>598</v>
      </c>
      <c r="P4" s="59" t="s">
        <v>599</v>
      </c>
      <c r="Q4" s="59" t="s">
        <v>609</v>
      </c>
      <c r="R4" s="67" t="s">
        <v>123</v>
      </c>
      <c r="S4" s="67" t="s">
        <v>124</v>
      </c>
      <c r="T4" s="67" t="s">
        <v>575</v>
      </c>
      <c r="U4" s="67" t="s">
        <v>600</v>
      </c>
    </row>
    <row r="5" spans="1:27" s="11" customFormat="1">
      <c r="A5" s="13" t="s">
        <v>330</v>
      </c>
      <c r="B5" s="14">
        <v>186717987.00000006</v>
      </c>
      <c r="C5" s="14">
        <v>388691431.99999994</v>
      </c>
      <c r="D5" s="14">
        <v>565814745</v>
      </c>
      <c r="E5" s="14">
        <v>760662118.99999917</v>
      </c>
      <c r="F5" s="14">
        <v>191914313</v>
      </c>
      <c r="G5" s="14">
        <v>389713056.00000113</v>
      </c>
      <c r="H5" s="14">
        <v>565184659.00000298</v>
      </c>
      <c r="I5" s="125">
        <v>756054690.99999392</v>
      </c>
      <c r="J5" s="125">
        <v>204147456.99999997</v>
      </c>
      <c r="K5" s="125">
        <v>209893755.99999976</v>
      </c>
      <c r="L5" s="125">
        <f>SUM(J5:K5)</f>
        <v>414041212.99999976</v>
      </c>
      <c r="M5" s="125">
        <v>185622185.00000018</v>
      </c>
      <c r="N5" s="125">
        <f>SUM(L5:M5)</f>
        <v>599663398</v>
      </c>
      <c r="O5" s="125">
        <v>189839486.00000039</v>
      </c>
      <c r="P5" s="125">
        <f>SUM(N5:O5)</f>
        <v>789502884.00000036</v>
      </c>
      <c r="Q5" s="125">
        <v>215121548.00000015</v>
      </c>
      <c r="R5" s="108">
        <f>IFERROR(Q5/J5*100-100," ")</f>
        <v>5.3755707571709621</v>
      </c>
      <c r="S5" s="108"/>
      <c r="T5" s="108"/>
      <c r="U5" s="108"/>
    </row>
    <row r="6" spans="1:27">
      <c r="A6" s="13" t="s">
        <v>331</v>
      </c>
      <c r="B6" s="14">
        <v>56143885.999999933</v>
      </c>
      <c r="C6" s="14">
        <v>118552280.99999993</v>
      </c>
      <c r="D6" s="14">
        <v>177305324.99999994</v>
      </c>
      <c r="E6" s="14">
        <v>237892382.00000054</v>
      </c>
      <c r="F6" s="14">
        <v>59467698</v>
      </c>
      <c r="G6" s="14">
        <v>130694543.99999991</v>
      </c>
      <c r="H6" s="14">
        <v>192930329.99999991</v>
      </c>
      <c r="I6" s="125">
        <v>254047482.99999976</v>
      </c>
      <c r="J6" s="125">
        <v>62914978.000000007</v>
      </c>
      <c r="K6" s="125">
        <v>62641917.000000052</v>
      </c>
      <c r="L6" s="125">
        <f>SUM(J6:K6)</f>
        <v>125556895.00000006</v>
      </c>
      <c r="M6" s="125">
        <v>64468709.000000104</v>
      </c>
      <c r="N6" s="125">
        <f t="shared" ref="N6:P16" si="0">SUM(L6:M6)</f>
        <v>190025604.00000018</v>
      </c>
      <c r="O6" s="125">
        <v>59662012.999999985</v>
      </c>
      <c r="P6" s="125">
        <f t="shared" si="0"/>
        <v>249687617.00000018</v>
      </c>
      <c r="Q6" s="125">
        <v>62868875.999999978</v>
      </c>
      <c r="R6" s="108">
        <f t="shared" ref="R6:R17" si="1">IFERROR(Q6/J6*100-100," ")</f>
        <v>-7.3276668713191384E-2</v>
      </c>
      <c r="S6" s="108"/>
      <c r="T6" s="108"/>
      <c r="U6" s="108"/>
      <c r="X6" s="23"/>
      <c r="Y6" s="24"/>
      <c r="Z6" s="23"/>
      <c r="AA6" s="24"/>
    </row>
    <row r="7" spans="1:27">
      <c r="A7" s="13" t="s">
        <v>127</v>
      </c>
      <c r="B7" s="14">
        <v>30793354.999999966</v>
      </c>
      <c r="C7" s="14">
        <v>67475355.99999997</v>
      </c>
      <c r="D7" s="14">
        <v>99181963.99999997</v>
      </c>
      <c r="E7" s="14">
        <v>135968525.99999994</v>
      </c>
      <c r="F7" s="14">
        <v>33668345</v>
      </c>
      <c r="G7" s="14">
        <v>69131971.999999851</v>
      </c>
      <c r="H7" s="14">
        <v>104235021.99999975</v>
      </c>
      <c r="I7" s="14">
        <v>143738718.00000012</v>
      </c>
      <c r="J7" s="14">
        <v>40553631.999999978</v>
      </c>
      <c r="K7" s="109">
        <v>32755682.999999985</v>
      </c>
      <c r="L7" s="125">
        <f t="shared" ref="L7:L16" si="2">SUM(J7:K7)</f>
        <v>73309314.99999997</v>
      </c>
      <c r="M7" s="125">
        <v>29601287</v>
      </c>
      <c r="N7" s="125">
        <f t="shared" si="0"/>
        <v>102910601.99999997</v>
      </c>
      <c r="O7" s="125">
        <v>26693601.999999993</v>
      </c>
      <c r="P7" s="125">
        <f t="shared" si="0"/>
        <v>129604203.99999997</v>
      </c>
      <c r="Q7" s="125">
        <v>29856833.999999978</v>
      </c>
      <c r="R7" s="108">
        <f t="shared" si="1"/>
        <v>-26.376917362173643</v>
      </c>
      <c r="S7" s="108"/>
      <c r="T7" s="108"/>
      <c r="U7" s="108"/>
      <c r="X7" s="23"/>
      <c r="Y7" s="24"/>
      <c r="Z7" s="23"/>
      <c r="AA7" s="24"/>
    </row>
    <row r="8" spans="1:27">
      <c r="A8" s="13" t="s">
        <v>128</v>
      </c>
      <c r="B8" s="14">
        <v>17759366.999999993</v>
      </c>
      <c r="C8" s="14">
        <v>34408633.999999985</v>
      </c>
      <c r="D8" s="14">
        <v>51253151.999999985</v>
      </c>
      <c r="E8" s="14">
        <v>63802843.999999993</v>
      </c>
      <c r="F8" s="14">
        <v>17890084</v>
      </c>
      <c r="G8" s="14">
        <v>28889473.999999996</v>
      </c>
      <c r="H8" s="14">
        <v>47304677</v>
      </c>
      <c r="I8" s="14">
        <v>60750532.00000003</v>
      </c>
      <c r="J8" s="14">
        <v>8136272.9999999991</v>
      </c>
      <c r="K8" s="109">
        <v>12055184.000000002</v>
      </c>
      <c r="L8" s="125">
        <f t="shared" si="2"/>
        <v>20191457</v>
      </c>
      <c r="M8" s="125">
        <v>11005757.000000006</v>
      </c>
      <c r="N8" s="125">
        <f t="shared" si="0"/>
        <v>31197214.000000007</v>
      </c>
      <c r="O8" s="125">
        <v>13835811.000000002</v>
      </c>
      <c r="P8" s="125">
        <f t="shared" si="0"/>
        <v>45033025.000000007</v>
      </c>
      <c r="Q8" s="125">
        <v>17754705.000000004</v>
      </c>
      <c r="R8" s="108">
        <f t="shared" si="1"/>
        <v>118.21668225734322</v>
      </c>
      <c r="S8" s="108"/>
      <c r="T8" s="108"/>
      <c r="U8" s="108"/>
      <c r="X8" s="23"/>
      <c r="Y8" s="24"/>
      <c r="Z8" s="23"/>
      <c r="AA8" s="24"/>
    </row>
    <row r="9" spans="1:27">
      <c r="A9" s="13" t="s">
        <v>129</v>
      </c>
      <c r="B9" s="14">
        <v>7089396.9999999981</v>
      </c>
      <c r="C9" s="14">
        <v>10655021.999999996</v>
      </c>
      <c r="D9" s="14">
        <v>14976816.999999996</v>
      </c>
      <c r="E9" s="14">
        <v>21416668</v>
      </c>
      <c r="F9" s="14">
        <v>12889986</v>
      </c>
      <c r="G9" s="14">
        <v>18837160.000000004</v>
      </c>
      <c r="H9" s="14">
        <v>22425074.999999993</v>
      </c>
      <c r="I9" s="14">
        <v>26266311.000000004</v>
      </c>
      <c r="J9" s="14">
        <v>4725139.0000000009</v>
      </c>
      <c r="K9" s="109">
        <v>4982159.0000000009</v>
      </c>
      <c r="L9" s="125">
        <f t="shared" si="2"/>
        <v>9707298.0000000019</v>
      </c>
      <c r="M9" s="125">
        <v>3564150.9999999981</v>
      </c>
      <c r="N9" s="125">
        <f t="shared" si="0"/>
        <v>13271449</v>
      </c>
      <c r="O9" s="125">
        <v>5163651.9999999981</v>
      </c>
      <c r="P9" s="125">
        <f t="shared" si="0"/>
        <v>18435101</v>
      </c>
      <c r="Q9" s="125">
        <v>3342685.0000000014</v>
      </c>
      <c r="R9" s="108">
        <f t="shared" si="1"/>
        <v>-29.257425019666073</v>
      </c>
      <c r="S9" s="108"/>
      <c r="T9" s="108"/>
      <c r="U9" s="108"/>
      <c r="X9" s="23"/>
      <c r="Y9" s="24"/>
      <c r="Z9" s="23"/>
      <c r="AA9" s="24"/>
    </row>
    <row r="10" spans="1:27">
      <c r="A10" s="13" t="s">
        <v>130</v>
      </c>
      <c r="B10" s="14">
        <v>1744458.0000000007</v>
      </c>
      <c r="C10" s="14">
        <v>4003755.0000000009</v>
      </c>
      <c r="D10" s="14">
        <v>6712363.0000000009</v>
      </c>
      <c r="E10" s="14">
        <v>9616434</v>
      </c>
      <c r="F10" s="14">
        <v>4974615</v>
      </c>
      <c r="G10" s="14">
        <v>7398147</v>
      </c>
      <c r="H10" s="14">
        <v>9712589.0000000093</v>
      </c>
      <c r="I10" s="14">
        <v>11904218</v>
      </c>
      <c r="J10" s="14">
        <v>3181145.0000000009</v>
      </c>
      <c r="K10" s="109">
        <v>3641720.9999999991</v>
      </c>
      <c r="L10" s="125">
        <f t="shared" si="2"/>
        <v>6822866</v>
      </c>
      <c r="M10" s="125">
        <v>2834568.0000000005</v>
      </c>
      <c r="N10" s="125">
        <f t="shared" si="0"/>
        <v>9657434</v>
      </c>
      <c r="O10" s="125">
        <v>2140160.0000000005</v>
      </c>
      <c r="P10" s="125">
        <f t="shared" si="0"/>
        <v>11797594</v>
      </c>
      <c r="Q10" s="125">
        <v>4087856.9999999995</v>
      </c>
      <c r="R10" s="108">
        <f t="shared" si="1"/>
        <v>28.502693212663957</v>
      </c>
      <c r="S10" s="108"/>
      <c r="T10" s="108"/>
      <c r="U10" s="108"/>
      <c r="X10" s="23"/>
      <c r="Y10" s="24"/>
      <c r="Z10" s="23"/>
      <c r="AA10" s="24"/>
    </row>
    <row r="11" spans="1:27">
      <c r="A11" s="13" t="s">
        <v>131</v>
      </c>
      <c r="B11" s="14">
        <v>28890444.999999996</v>
      </c>
      <c r="C11" s="14">
        <v>55156072</v>
      </c>
      <c r="D11" s="14">
        <v>86365376.000000015</v>
      </c>
      <c r="E11" s="14">
        <v>105727102</v>
      </c>
      <c r="F11" s="14">
        <v>16224305</v>
      </c>
      <c r="G11" s="14">
        <v>29430739</v>
      </c>
      <c r="H11" s="14">
        <v>53513681.999999978</v>
      </c>
      <c r="I11" s="14">
        <v>69924313.000000045</v>
      </c>
      <c r="J11" s="14">
        <v>13026208</v>
      </c>
      <c r="K11" s="109">
        <v>23843479.999999989</v>
      </c>
      <c r="L11" s="125">
        <f t="shared" si="2"/>
        <v>36869687.999999985</v>
      </c>
      <c r="M11" s="125">
        <v>23279621.999999996</v>
      </c>
      <c r="N11" s="125">
        <f t="shared" si="0"/>
        <v>60149309.999999985</v>
      </c>
      <c r="O11" s="125">
        <v>125154425.99999996</v>
      </c>
      <c r="P11" s="125">
        <f t="shared" si="0"/>
        <v>185303735.99999994</v>
      </c>
      <c r="Q11" s="125">
        <v>168248482</v>
      </c>
      <c r="R11" s="108">
        <f t="shared" si="1"/>
        <v>1191.6151960724103</v>
      </c>
      <c r="S11" s="108"/>
      <c r="T11" s="108"/>
      <c r="U11" s="108"/>
      <c r="X11" s="23"/>
      <c r="Y11" s="24"/>
      <c r="Z11" s="23"/>
      <c r="AA11" s="24"/>
    </row>
    <row r="12" spans="1:27">
      <c r="A12" s="13" t="s">
        <v>329</v>
      </c>
      <c r="B12" s="14">
        <v>5904562.9999999991</v>
      </c>
      <c r="C12" s="14">
        <v>12722586</v>
      </c>
      <c r="D12" s="14">
        <v>23307857</v>
      </c>
      <c r="E12" s="14">
        <v>33599003.999999978</v>
      </c>
      <c r="F12" s="14">
        <v>8354583</v>
      </c>
      <c r="G12" s="14">
        <v>20361315.000000015</v>
      </c>
      <c r="H12" s="14">
        <v>49957010.00000003</v>
      </c>
      <c r="I12" s="14">
        <v>58497738.000000075</v>
      </c>
      <c r="J12" s="14">
        <v>6643828.0000000019</v>
      </c>
      <c r="K12" s="109">
        <v>11425174</v>
      </c>
      <c r="L12" s="125">
        <f t="shared" si="2"/>
        <v>18069002</v>
      </c>
      <c r="M12" s="125">
        <v>19947113.000000004</v>
      </c>
      <c r="N12" s="125">
        <f t="shared" si="0"/>
        <v>38016115</v>
      </c>
      <c r="O12" s="125">
        <v>82465898.00000006</v>
      </c>
      <c r="P12" s="125">
        <f t="shared" si="0"/>
        <v>120482013.00000006</v>
      </c>
      <c r="Q12" s="125">
        <v>39890852.99999997</v>
      </c>
      <c r="R12" s="108">
        <f t="shared" si="1"/>
        <v>500.41971285228874</v>
      </c>
      <c r="S12" s="108"/>
      <c r="T12" s="108"/>
      <c r="U12" s="108"/>
      <c r="X12" s="23"/>
      <c r="Y12" s="24"/>
      <c r="Z12" s="23"/>
      <c r="AA12" s="24"/>
    </row>
    <row r="13" spans="1:27">
      <c r="A13" s="13" t="s">
        <v>132</v>
      </c>
      <c r="B13" s="14">
        <v>2720183.9999999991</v>
      </c>
      <c r="C13" s="14">
        <v>12300005</v>
      </c>
      <c r="D13" s="14">
        <v>18359278</v>
      </c>
      <c r="E13" s="14">
        <v>21607112</v>
      </c>
      <c r="F13" s="14">
        <v>5752156</v>
      </c>
      <c r="G13" s="14">
        <v>8954937.9999999944</v>
      </c>
      <c r="H13" s="14">
        <v>12208821.999999991</v>
      </c>
      <c r="I13" s="14">
        <v>16303448.000000007</v>
      </c>
      <c r="J13" s="14">
        <v>4377809</v>
      </c>
      <c r="K13" s="109">
        <v>5217069</v>
      </c>
      <c r="L13" s="125">
        <f t="shared" si="2"/>
        <v>9594878</v>
      </c>
      <c r="M13" s="125">
        <v>5173226.0000000019</v>
      </c>
      <c r="N13" s="125">
        <f t="shared" si="0"/>
        <v>14768104.000000002</v>
      </c>
      <c r="O13" s="125">
        <v>5035226</v>
      </c>
      <c r="P13" s="125">
        <f t="shared" si="0"/>
        <v>19803330</v>
      </c>
      <c r="Q13" s="125">
        <v>4514435</v>
      </c>
      <c r="R13" s="108">
        <f t="shared" si="1"/>
        <v>3.1208762191315316</v>
      </c>
      <c r="S13" s="108"/>
      <c r="T13" s="108"/>
      <c r="U13" s="108"/>
      <c r="X13" s="23"/>
      <c r="Y13" s="24"/>
      <c r="Z13" s="23"/>
      <c r="AA13" s="24"/>
    </row>
    <row r="14" spans="1:27">
      <c r="A14" s="13" t="s">
        <v>133</v>
      </c>
      <c r="B14" s="14">
        <v>15615685.999999993</v>
      </c>
      <c r="C14" s="14">
        <v>32453976.999999993</v>
      </c>
      <c r="D14" s="14">
        <v>52574761</v>
      </c>
      <c r="E14" s="14">
        <v>64728810.999999866</v>
      </c>
      <c r="F14" s="14">
        <v>11302325</v>
      </c>
      <c r="G14" s="14">
        <v>22373774.999999993</v>
      </c>
      <c r="H14" s="14">
        <v>39087734.999999985</v>
      </c>
      <c r="I14" s="14">
        <v>52915720.999999963</v>
      </c>
      <c r="J14" s="14">
        <v>12000731.999999996</v>
      </c>
      <c r="K14" s="109">
        <v>12557365.999999998</v>
      </c>
      <c r="L14" s="125">
        <f t="shared" si="2"/>
        <v>24558097.999999993</v>
      </c>
      <c r="M14" s="125">
        <v>13149172.999999998</v>
      </c>
      <c r="N14" s="125">
        <f t="shared" si="0"/>
        <v>37707270.999999993</v>
      </c>
      <c r="O14" s="125">
        <v>30147595.999999974</v>
      </c>
      <c r="P14" s="125">
        <f t="shared" si="0"/>
        <v>67854866.99999997</v>
      </c>
      <c r="Q14" s="125">
        <v>11019871</v>
      </c>
      <c r="R14" s="108">
        <f t="shared" si="1"/>
        <v>-8.17334309273798</v>
      </c>
      <c r="S14" s="108"/>
      <c r="T14" s="108"/>
      <c r="U14" s="108"/>
      <c r="X14" s="23"/>
      <c r="Y14" s="24"/>
      <c r="Z14" s="23"/>
      <c r="AA14" s="24"/>
    </row>
    <row r="15" spans="1:27">
      <c r="A15" s="13" t="s">
        <v>136</v>
      </c>
      <c r="B15" s="14">
        <v>4899237.0000000009</v>
      </c>
      <c r="C15" s="14">
        <v>7125633.0000000009</v>
      </c>
      <c r="D15" s="14">
        <v>11225960</v>
      </c>
      <c r="E15" s="14">
        <v>13511771.000000007</v>
      </c>
      <c r="F15" s="14">
        <v>2736894</v>
      </c>
      <c r="G15" s="14">
        <v>4925669.9999999991</v>
      </c>
      <c r="H15" s="14">
        <v>6211646.9999999981</v>
      </c>
      <c r="I15" s="14">
        <v>8011289.9999999944</v>
      </c>
      <c r="J15" s="14">
        <v>1615706.9999999998</v>
      </c>
      <c r="K15" s="109">
        <v>1062158</v>
      </c>
      <c r="L15" s="125">
        <f t="shared" si="2"/>
        <v>2677865</v>
      </c>
      <c r="M15" s="125">
        <v>2242898.9999999995</v>
      </c>
      <c r="N15" s="125">
        <f t="shared" si="0"/>
        <v>4920764</v>
      </c>
      <c r="O15" s="125">
        <v>6345779.0000000009</v>
      </c>
      <c r="P15" s="125">
        <f t="shared" si="0"/>
        <v>11266543</v>
      </c>
      <c r="Q15" s="125">
        <v>4009982.9999999986</v>
      </c>
      <c r="R15" s="108">
        <f t="shared" si="1"/>
        <v>148.18751172087508</v>
      </c>
      <c r="S15" s="108"/>
      <c r="T15" s="108"/>
      <c r="U15" s="108"/>
      <c r="X15" s="23"/>
      <c r="Y15" s="24"/>
      <c r="Z15" s="23"/>
      <c r="AA15" s="24"/>
    </row>
    <row r="16" spans="1:27" s="11" customFormat="1" ht="15" customHeight="1">
      <c r="A16" s="68" t="s">
        <v>135</v>
      </c>
      <c r="B16" s="14">
        <v>24393</v>
      </c>
      <c r="C16" s="14">
        <v>38436</v>
      </c>
      <c r="D16" s="14">
        <v>65856</v>
      </c>
      <c r="E16" s="14">
        <v>72001</v>
      </c>
      <c r="F16" s="14">
        <v>20320</v>
      </c>
      <c r="G16" s="14">
        <v>81563</v>
      </c>
      <c r="H16" s="14">
        <v>158284</v>
      </c>
      <c r="I16" s="14">
        <v>167995</v>
      </c>
      <c r="J16" s="14">
        <v>2250</v>
      </c>
      <c r="K16" s="110">
        <v>107000</v>
      </c>
      <c r="L16" s="125">
        <f t="shared" si="2"/>
        <v>109250</v>
      </c>
      <c r="M16" s="125">
        <v>5815</v>
      </c>
      <c r="N16" s="125">
        <f t="shared" si="0"/>
        <v>115065</v>
      </c>
      <c r="O16" s="125">
        <v>5000</v>
      </c>
      <c r="P16" s="125">
        <f t="shared" si="0"/>
        <v>120065</v>
      </c>
      <c r="Q16" s="125">
        <v>44029</v>
      </c>
      <c r="R16" s="108">
        <f t="shared" si="1"/>
        <v>1856.8444444444444</v>
      </c>
      <c r="S16" s="108"/>
      <c r="T16" s="108"/>
      <c r="U16" s="108"/>
    </row>
    <row r="17" spans="1:21">
      <c r="A17" s="66" t="s">
        <v>134</v>
      </c>
      <c r="B17" s="9">
        <f t="shared" ref="B17:H17" si="3">SUM(B5:B16)</f>
        <v>358302957.99999994</v>
      </c>
      <c r="C17" s="9">
        <f t="shared" si="3"/>
        <v>743583188.99999988</v>
      </c>
      <c r="D17" s="9">
        <f t="shared" si="3"/>
        <v>1107143454</v>
      </c>
      <c r="E17" s="9">
        <f t="shared" si="3"/>
        <v>1468604773.9999995</v>
      </c>
      <c r="F17" s="9">
        <f t="shared" si="3"/>
        <v>365195624</v>
      </c>
      <c r="G17" s="9">
        <f t="shared" si="3"/>
        <v>730792353.00000095</v>
      </c>
      <c r="H17" s="9">
        <f t="shared" si="3"/>
        <v>1102929532.0000026</v>
      </c>
      <c r="I17" s="9">
        <f>SUM(I5:I16)</f>
        <v>1458582457.9999938</v>
      </c>
      <c r="J17" s="9">
        <f>SUM(J5:J16)</f>
        <v>361325157.99999994</v>
      </c>
      <c r="K17" s="9">
        <f t="shared" ref="K17:Q17" si="4">SUM(K5:K16)</f>
        <v>380182666.99999982</v>
      </c>
      <c r="L17" s="9">
        <f t="shared" si="4"/>
        <v>741507824.99999976</v>
      </c>
      <c r="M17" s="9">
        <f t="shared" si="4"/>
        <v>360894505.0000003</v>
      </c>
      <c r="N17" s="9">
        <f t="shared" si="4"/>
        <v>1102402330.0000002</v>
      </c>
      <c r="O17" s="9">
        <f t="shared" si="4"/>
        <v>546488649.00000036</v>
      </c>
      <c r="P17" s="9">
        <f t="shared" si="4"/>
        <v>1648890979.0000005</v>
      </c>
      <c r="Q17" s="9">
        <f t="shared" si="4"/>
        <v>560760158.00000012</v>
      </c>
      <c r="R17" s="175">
        <f t="shared" si="1"/>
        <v>55.195437014103561</v>
      </c>
      <c r="S17" s="175"/>
      <c r="T17" s="175"/>
      <c r="U17" s="175"/>
    </row>
    <row r="18" spans="1:21">
      <c r="A18" s="10" t="s">
        <v>45</v>
      </c>
    </row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W238"/>
  <sheetViews>
    <sheetView tabSelected="1" topLeftCell="Y1" zoomScale="85" zoomScaleNormal="85" workbookViewId="0">
      <selection activeCell="AI207" sqref="AI207"/>
    </sheetView>
  </sheetViews>
  <sheetFormatPr defaultRowHeight="15" customHeight="1"/>
  <cols>
    <col min="1" max="1" width="6.85546875" style="52" customWidth="1"/>
    <col min="2" max="2" width="20.7109375" style="43" customWidth="1"/>
    <col min="3" max="5" width="16.140625" style="43" hidden="1" customWidth="1"/>
    <col min="6" max="6" width="16.7109375" style="43" hidden="1" customWidth="1"/>
    <col min="7" max="8" width="14.28515625" style="43" bestFit="1" customWidth="1"/>
    <col min="9" max="9" width="14.7109375" style="53" bestFit="1" customWidth="1"/>
    <col min="10" max="10" width="17.140625" style="53" customWidth="1"/>
    <col min="11" max="11" width="14.5703125" style="53" customWidth="1"/>
    <col min="12" max="12" width="14.5703125" style="53" hidden="1" customWidth="1"/>
    <col min="13" max="13" width="16.28515625" style="53" customWidth="1"/>
    <col min="14" max="14" width="16.28515625" style="53" hidden="1" customWidth="1"/>
    <col min="15" max="15" width="16.28515625" style="53" customWidth="1"/>
    <col min="16" max="16" width="16.28515625" style="53" hidden="1" customWidth="1"/>
    <col min="17" max="18" width="16.28515625" style="53" customWidth="1"/>
    <col min="19" max="22" width="11" style="53" customWidth="1"/>
    <col min="23" max="23" width="15.42578125" style="98" customWidth="1"/>
    <col min="24" max="24" width="10" style="52" bestFit="1" customWidth="1"/>
    <col min="25" max="25" width="20.85546875" style="43" customWidth="1"/>
    <col min="26" max="27" width="4.5703125" style="53" hidden="1" customWidth="1"/>
    <col min="28" max="28" width="4.5703125" style="54" hidden="1" customWidth="1"/>
    <col min="29" max="29" width="4.5703125" style="43" hidden="1" customWidth="1"/>
    <col min="30" max="30" width="16.140625" style="43" hidden="1" customWidth="1"/>
    <col min="31" max="33" width="14.28515625" style="43" hidden="1" customWidth="1"/>
    <col min="34" max="34" width="14.28515625" style="43" customWidth="1"/>
    <col min="35" max="35" width="15.7109375" style="43" bestFit="1" customWidth="1"/>
    <col min="36" max="36" width="14.7109375" style="43" customWidth="1"/>
    <col min="37" max="37" width="16.85546875" style="43" customWidth="1"/>
    <col min="38" max="38" width="14.7109375" style="43" customWidth="1"/>
    <col min="39" max="39" width="14.7109375" style="43" hidden="1" customWidth="1"/>
    <col min="40" max="40" width="13.42578125" style="43" customWidth="1"/>
    <col min="41" max="41" width="14.85546875" style="43" hidden="1" customWidth="1"/>
    <col min="42" max="42" width="14.85546875" style="43" customWidth="1"/>
    <col min="43" max="43" width="14.85546875" style="43" hidden="1" customWidth="1"/>
    <col min="44" max="45" width="14.85546875" style="43" customWidth="1"/>
    <col min="46" max="49" width="11.5703125" style="43" customWidth="1"/>
    <col min="50" max="16384" width="9.140625" style="43"/>
  </cols>
  <sheetData>
    <row r="1" spans="1:49" s="32" customFormat="1" ht="15" customHeight="1">
      <c r="A1" s="26" t="str">
        <f>'Indice tavole'!C25</f>
        <v>Paesi per valore delle importazioni e delle esportazioni per provincia. Anni 2017-2020. Valori in milioni di euro e variazioni percentuali rispetto all'anno precedente</v>
      </c>
      <c r="B1" s="27"/>
      <c r="C1" s="27"/>
      <c r="D1" s="27"/>
      <c r="E1" s="27"/>
      <c r="F1" s="27"/>
      <c r="G1" s="27"/>
      <c r="H1" s="27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78"/>
      <c r="X1" s="31"/>
      <c r="Z1" s="33"/>
      <c r="AA1" s="33"/>
      <c r="AB1" s="34"/>
      <c r="AI1" s="65" t="s">
        <v>110</v>
      </c>
    </row>
    <row r="2" spans="1:49" s="32" customFormat="1" ht="15" customHeight="1">
      <c r="A2" s="26"/>
      <c r="B2" s="27"/>
      <c r="C2" s="27"/>
      <c r="D2" s="27"/>
      <c r="E2" s="27"/>
      <c r="F2" s="27"/>
      <c r="G2" s="27"/>
      <c r="H2" s="27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78"/>
      <c r="X2" s="31"/>
      <c r="Z2" s="33"/>
      <c r="AA2" s="33"/>
      <c r="AB2" s="34"/>
    </row>
    <row r="3" spans="1:49" s="32" customFormat="1" ht="15" customHeight="1">
      <c r="A3" s="74" t="s">
        <v>345</v>
      </c>
      <c r="B3" s="75"/>
      <c r="C3" s="75"/>
      <c r="D3" s="75"/>
      <c r="E3" s="75"/>
      <c r="F3" s="75"/>
      <c r="G3" s="75"/>
      <c r="H3" s="75"/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178"/>
      <c r="X3" s="31"/>
      <c r="Y3" s="314" t="s">
        <v>619</v>
      </c>
      <c r="Z3" s="33"/>
      <c r="AA3" s="33"/>
      <c r="AB3" s="34"/>
    </row>
    <row r="4" spans="1:49" s="32" customFormat="1" ht="15" customHeight="1">
      <c r="A4" s="290" t="s">
        <v>86</v>
      </c>
      <c r="B4" s="290" t="s">
        <v>48</v>
      </c>
      <c r="C4" s="300" t="s">
        <v>572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179"/>
      <c r="X4" s="290" t="s">
        <v>86</v>
      </c>
      <c r="Y4" s="290" t="s">
        <v>48</v>
      </c>
      <c r="Z4" s="304" t="s">
        <v>16</v>
      </c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6"/>
    </row>
    <row r="5" spans="1:49" s="32" customFormat="1" ht="49.5" customHeight="1">
      <c r="A5" s="289"/>
      <c r="B5" s="289"/>
      <c r="C5" s="198" t="s">
        <v>119</v>
      </c>
      <c r="D5" s="198" t="s">
        <v>120</v>
      </c>
      <c r="E5" s="198" t="s">
        <v>121</v>
      </c>
      <c r="F5" s="198" t="s">
        <v>122</v>
      </c>
      <c r="G5" s="198" t="s">
        <v>324</v>
      </c>
      <c r="H5" s="198" t="s">
        <v>325</v>
      </c>
      <c r="I5" s="198" t="s">
        <v>326</v>
      </c>
      <c r="J5" s="199" t="s">
        <v>566</v>
      </c>
      <c r="K5" s="200" t="s">
        <v>567</v>
      </c>
      <c r="L5" s="199" t="s">
        <v>571</v>
      </c>
      <c r="M5" s="200" t="s">
        <v>568</v>
      </c>
      <c r="N5" s="59" t="s">
        <v>573</v>
      </c>
      <c r="O5" s="198" t="s">
        <v>574</v>
      </c>
      <c r="P5" s="198" t="s">
        <v>598</v>
      </c>
      <c r="Q5" s="198" t="s">
        <v>599</v>
      </c>
      <c r="R5" s="200" t="s">
        <v>609</v>
      </c>
      <c r="S5" s="67" t="s">
        <v>123</v>
      </c>
      <c r="T5" s="67" t="s">
        <v>124</v>
      </c>
      <c r="U5" s="67" t="s">
        <v>575</v>
      </c>
      <c r="V5" s="67" t="s">
        <v>600</v>
      </c>
      <c r="W5" s="180"/>
      <c r="X5" s="303"/>
      <c r="Y5" s="289"/>
      <c r="Z5" s="76" t="s">
        <v>115</v>
      </c>
      <c r="AA5" s="76" t="s">
        <v>116</v>
      </c>
      <c r="AB5" s="76" t="s">
        <v>117</v>
      </c>
      <c r="AC5" s="76" t="s">
        <v>118</v>
      </c>
      <c r="AD5" s="198" t="s">
        <v>119</v>
      </c>
      <c r="AE5" s="198" t="s">
        <v>120</v>
      </c>
      <c r="AF5" s="198" t="s">
        <v>121</v>
      </c>
      <c r="AG5" s="198" t="s">
        <v>565</v>
      </c>
      <c r="AH5" s="198" t="s">
        <v>324</v>
      </c>
      <c r="AI5" s="198" t="s">
        <v>325</v>
      </c>
      <c r="AJ5" s="198" t="s">
        <v>326</v>
      </c>
      <c r="AK5" s="199" t="s">
        <v>566</v>
      </c>
      <c r="AL5" s="200" t="s">
        <v>567</v>
      </c>
      <c r="AM5" s="199" t="s">
        <v>571</v>
      </c>
      <c r="AN5" s="200" t="s">
        <v>568</v>
      </c>
      <c r="AO5" s="59" t="s">
        <v>573</v>
      </c>
      <c r="AP5" s="199" t="s">
        <v>574</v>
      </c>
      <c r="AQ5" s="199" t="s">
        <v>598</v>
      </c>
      <c r="AR5" s="199" t="s">
        <v>599</v>
      </c>
      <c r="AS5" s="200" t="s">
        <v>609</v>
      </c>
      <c r="AT5" s="67" t="s">
        <v>123</v>
      </c>
      <c r="AU5" s="67" t="s">
        <v>124</v>
      </c>
      <c r="AV5" s="67" t="s">
        <v>575</v>
      </c>
      <c r="AW5" s="67" t="s">
        <v>600</v>
      </c>
    </row>
    <row r="6" spans="1:49" ht="15" customHeight="1">
      <c r="A6" s="40">
        <v>1</v>
      </c>
      <c r="B6" s="41" t="s">
        <v>51</v>
      </c>
      <c r="C6" s="39">
        <v>29636908.000000056</v>
      </c>
      <c r="D6" s="39">
        <v>62025165.000000045</v>
      </c>
      <c r="E6" s="39">
        <v>89329446.00000003</v>
      </c>
      <c r="F6" s="39">
        <v>125313081.00000013</v>
      </c>
      <c r="G6" s="47">
        <v>31119913.999999985</v>
      </c>
      <c r="H6" s="39">
        <v>60794826.999999993</v>
      </c>
      <c r="I6" s="39">
        <v>89145807</v>
      </c>
      <c r="J6" s="39">
        <v>123037510.99999996</v>
      </c>
      <c r="K6" s="46">
        <v>33284486.00000003</v>
      </c>
      <c r="L6" s="46">
        <v>35249383</v>
      </c>
      <c r="M6" s="201">
        <f>IF(SUM(L6,K6)=0,"",SUM(K6,L6))</f>
        <v>68533869.00000003</v>
      </c>
      <c r="N6" s="225">
        <v>32464078.000000007</v>
      </c>
      <c r="O6" s="225">
        <f>SUM(M6:N6)</f>
        <v>100997947.00000003</v>
      </c>
      <c r="P6" s="225">
        <v>35556835</v>
      </c>
      <c r="Q6" s="225">
        <f>SUM(O6:P6)</f>
        <v>136554782.00000003</v>
      </c>
      <c r="R6" s="225">
        <v>32268907.999999944</v>
      </c>
      <c r="S6" s="185">
        <f t="shared" ref="S6:S35" si="0">IFERROR(R6/K6*100-100," ")</f>
        <v>-3.051205297266975</v>
      </c>
      <c r="T6" s="184"/>
      <c r="U6" s="184"/>
      <c r="V6" s="184"/>
      <c r="W6" s="82"/>
      <c r="X6" s="40">
        <v>1</v>
      </c>
      <c r="Y6" s="246" t="s">
        <v>51</v>
      </c>
      <c r="Z6" s="39"/>
      <c r="AA6" s="39"/>
      <c r="AB6" s="42"/>
      <c r="AC6" s="39"/>
      <c r="AD6" s="39">
        <v>43666344.000000007</v>
      </c>
      <c r="AE6" s="39">
        <v>89618621.99999997</v>
      </c>
      <c r="AF6" s="39">
        <v>129569060.99999997</v>
      </c>
      <c r="AG6" s="39">
        <v>174954709.99999994</v>
      </c>
      <c r="AH6" s="47">
        <v>56580345</v>
      </c>
      <c r="AI6" s="39">
        <v>110239213.00000006</v>
      </c>
      <c r="AJ6" s="39">
        <v>155467459.00000012</v>
      </c>
      <c r="AK6" s="39">
        <v>203249448.00000006</v>
      </c>
      <c r="AL6" s="46">
        <v>55801157.999999985</v>
      </c>
      <c r="AM6" s="46">
        <v>53974834.000000037</v>
      </c>
      <c r="AN6" s="201">
        <f>IF(SUM(AM6,AL6)=0,"",SUM(AL6,AM6))</f>
        <v>109775992.00000003</v>
      </c>
      <c r="AO6" s="225">
        <v>46391684.999999993</v>
      </c>
      <c r="AP6" s="225">
        <f>SUM(AN6:AO6)</f>
        <v>156167677.00000003</v>
      </c>
      <c r="AQ6" s="225">
        <v>49898309.999999955</v>
      </c>
      <c r="AR6" s="225">
        <f>SUM(AP6:AQ6)</f>
        <v>206065987</v>
      </c>
      <c r="AS6" s="225">
        <v>53292490.000000052</v>
      </c>
      <c r="AT6" s="185">
        <f>IFERROR(AS6/AL6*100-100," ")</f>
        <v>-4.4957274900996396</v>
      </c>
      <c r="AU6" s="184"/>
      <c r="AV6" s="184"/>
      <c r="AW6" s="184"/>
    </row>
    <row r="7" spans="1:49" ht="15" customHeight="1">
      <c r="A7" s="49">
        <v>2</v>
      </c>
      <c r="B7" s="50" t="s">
        <v>57</v>
      </c>
      <c r="C7" s="47">
        <v>65594472.000000022</v>
      </c>
      <c r="D7" s="47">
        <v>103857513.00000003</v>
      </c>
      <c r="E7" s="47">
        <v>147592338.00000003</v>
      </c>
      <c r="F7" s="47">
        <v>209687774.00000036</v>
      </c>
      <c r="G7" s="47">
        <v>40557053.99999994</v>
      </c>
      <c r="H7" s="47">
        <v>82990561.99999994</v>
      </c>
      <c r="I7" s="47">
        <v>135861737.99999994</v>
      </c>
      <c r="J7" s="47">
        <v>193495436.99999964</v>
      </c>
      <c r="K7" s="46">
        <v>42718917</v>
      </c>
      <c r="L7" s="46">
        <v>46008274.999999925</v>
      </c>
      <c r="M7" s="201">
        <f>IF(SUM(L7,K7)=0,"",SUM(K7,L7))</f>
        <v>88727191.999999925</v>
      </c>
      <c r="N7" s="225">
        <v>43342569.000000007</v>
      </c>
      <c r="O7" s="225">
        <f t="shared" ref="O7:Q32" si="1">SUM(M7:N7)</f>
        <v>132069760.99999994</v>
      </c>
      <c r="P7" s="225">
        <v>70932275.000000045</v>
      </c>
      <c r="Q7" s="225">
        <f t="shared" si="1"/>
        <v>203002036</v>
      </c>
      <c r="R7" s="225">
        <v>37058236.999999993</v>
      </c>
      <c r="S7" s="185">
        <f t="shared" si="0"/>
        <v>-13.250991358231317</v>
      </c>
      <c r="T7" s="184"/>
      <c r="U7" s="184"/>
      <c r="V7" s="184"/>
      <c r="W7" s="82"/>
      <c r="X7" s="49">
        <v>2</v>
      </c>
      <c r="Y7" s="247" t="s">
        <v>57</v>
      </c>
      <c r="Z7" s="47"/>
      <c r="AA7" s="47"/>
      <c r="AB7" s="51"/>
      <c r="AC7" s="47"/>
      <c r="AD7" s="47">
        <v>14337925.999999998</v>
      </c>
      <c r="AE7" s="47">
        <v>31326977.999999993</v>
      </c>
      <c r="AF7" s="47">
        <v>45558617.999999993</v>
      </c>
      <c r="AG7" s="47">
        <v>57476321.000000007</v>
      </c>
      <c r="AH7" s="47">
        <v>8450063.9999999981</v>
      </c>
      <c r="AI7" s="47">
        <v>16463158.000000004</v>
      </c>
      <c r="AJ7" s="47">
        <v>26590778.000000007</v>
      </c>
      <c r="AK7" s="47">
        <v>35317620.999999993</v>
      </c>
      <c r="AL7" s="46">
        <v>10017566.000000004</v>
      </c>
      <c r="AM7" s="46">
        <v>11217074.999999989</v>
      </c>
      <c r="AN7" s="201">
        <f t="shared" ref="AN7:AN34" si="2">IF(SUM(AM7,AL7)=0,"",SUM(AL7,AM7))</f>
        <v>21234640.999999993</v>
      </c>
      <c r="AO7" s="225">
        <v>11104030.999999998</v>
      </c>
      <c r="AP7" s="225">
        <f t="shared" ref="AP7:AR34" si="3">SUM(AN7:AO7)</f>
        <v>32338671.999999993</v>
      </c>
      <c r="AQ7" s="225">
        <v>8948233.9999999981</v>
      </c>
      <c r="AR7" s="225">
        <f t="shared" si="3"/>
        <v>41286905.999999993</v>
      </c>
      <c r="AS7" s="225">
        <v>10571944.999999994</v>
      </c>
      <c r="AT7" s="185">
        <f t="shared" ref="AT7:AT35" si="4">IFERROR(AS7/AL7*100-100," ")</f>
        <v>5.5340688546498171</v>
      </c>
      <c r="AU7" s="184"/>
      <c r="AV7" s="184"/>
      <c r="AW7" s="184"/>
    </row>
    <row r="8" spans="1:49" ht="15" customHeight="1">
      <c r="A8" s="49">
        <v>3</v>
      </c>
      <c r="B8" s="50" t="s">
        <v>49</v>
      </c>
      <c r="C8" s="47">
        <v>33806807.99999997</v>
      </c>
      <c r="D8" s="47">
        <v>75415710.999999985</v>
      </c>
      <c r="E8" s="47">
        <v>112946247.00000004</v>
      </c>
      <c r="F8" s="47">
        <v>176568426.99999964</v>
      </c>
      <c r="G8" s="47">
        <v>50567958.000000007</v>
      </c>
      <c r="H8" s="47">
        <v>156443349.9999997</v>
      </c>
      <c r="I8" s="47">
        <v>315076452.9999994</v>
      </c>
      <c r="J8" s="47">
        <v>535497533.99999952</v>
      </c>
      <c r="K8" s="46">
        <v>166158095.99999988</v>
      </c>
      <c r="L8" s="46">
        <v>218495222.99999958</v>
      </c>
      <c r="M8" s="201">
        <f>IF(SUM(L8,K8)=0,"",SUM(K8,L8))</f>
        <v>384653318.99999946</v>
      </c>
      <c r="N8" s="225">
        <v>145152698.00000006</v>
      </c>
      <c r="O8" s="225">
        <f t="shared" si="1"/>
        <v>529806016.99999952</v>
      </c>
      <c r="P8" s="225">
        <v>139376324.00000003</v>
      </c>
      <c r="Q8" s="225">
        <f t="shared" si="1"/>
        <v>669182340.99999952</v>
      </c>
      <c r="R8" s="225">
        <v>60978419.999999955</v>
      </c>
      <c r="S8" s="185">
        <f t="shared" si="0"/>
        <v>-63.300963679795657</v>
      </c>
      <c r="T8" s="184"/>
      <c r="U8" s="184"/>
      <c r="V8" s="184"/>
      <c r="W8" s="82"/>
      <c r="X8" s="49">
        <v>3</v>
      </c>
      <c r="Y8" s="247" t="s">
        <v>49</v>
      </c>
      <c r="Z8" s="47"/>
      <c r="AA8" s="47"/>
      <c r="AB8" s="51"/>
      <c r="AC8" s="47"/>
      <c r="AD8" s="47">
        <v>46456011.999999978</v>
      </c>
      <c r="AE8" s="47">
        <v>99694616</v>
      </c>
      <c r="AF8" s="47">
        <v>149401935.00000003</v>
      </c>
      <c r="AG8" s="47">
        <v>201201858.99999985</v>
      </c>
      <c r="AH8" s="47">
        <v>49808895.999999978</v>
      </c>
      <c r="AI8" s="47">
        <v>103131572.99999994</v>
      </c>
      <c r="AJ8" s="47">
        <v>157025328</v>
      </c>
      <c r="AK8" s="47">
        <v>206182615.00000015</v>
      </c>
      <c r="AL8" s="46">
        <v>55567771.000000045</v>
      </c>
      <c r="AM8" s="46">
        <v>58829723.999999985</v>
      </c>
      <c r="AN8" s="201">
        <f t="shared" si="2"/>
        <v>114397495.00000003</v>
      </c>
      <c r="AO8" s="225">
        <v>55724450.999999963</v>
      </c>
      <c r="AP8" s="225">
        <f t="shared" si="3"/>
        <v>170121946</v>
      </c>
      <c r="AQ8" s="225">
        <v>56458140.000000052</v>
      </c>
      <c r="AR8" s="225">
        <f t="shared" si="3"/>
        <v>226580086.00000006</v>
      </c>
      <c r="AS8" s="225">
        <v>64572093.99999997</v>
      </c>
      <c r="AT8" s="185">
        <f t="shared" si="4"/>
        <v>16.204218448855755</v>
      </c>
      <c r="AU8" s="184"/>
      <c r="AV8" s="184"/>
      <c r="AW8" s="184"/>
    </row>
    <row r="9" spans="1:49" ht="15" customHeight="1">
      <c r="A9" s="49">
        <v>4</v>
      </c>
      <c r="B9" s="50" t="s">
        <v>54</v>
      </c>
      <c r="C9" s="47">
        <v>9502740.0000000056</v>
      </c>
      <c r="D9" s="47">
        <v>22911230.000000004</v>
      </c>
      <c r="E9" s="47">
        <v>30600213</v>
      </c>
      <c r="F9" s="47">
        <v>40302833.000000022</v>
      </c>
      <c r="G9" s="47">
        <v>8002616.0000000028</v>
      </c>
      <c r="H9" s="47">
        <v>16440191.000000007</v>
      </c>
      <c r="I9" s="47">
        <v>24492804.000000011</v>
      </c>
      <c r="J9" s="47">
        <v>35296520.999999978</v>
      </c>
      <c r="K9" s="46">
        <v>12140234.999999996</v>
      </c>
      <c r="L9" s="46">
        <v>8509932</v>
      </c>
      <c r="M9" s="201">
        <f>IF(SUM(L9,K9)=0,"",SUM(K9,L9))</f>
        <v>20650166.999999996</v>
      </c>
      <c r="N9" s="225">
        <v>8930647.9999999963</v>
      </c>
      <c r="O9" s="225">
        <f t="shared" si="1"/>
        <v>29580814.999999993</v>
      </c>
      <c r="P9" s="225">
        <v>10451811.000000006</v>
      </c>
      <c r="Q9" s="225">
        <f t="shared" si="1"/>
        <v>40032626</v>
      </c>
      <c r="R9" s="225">
        <v>8592354.0000000019</v>
      </c>
      <c r="S9" s="185">
        <f t="shared" si="0"/>
        <v>-29.22415422765701</v>
      </c>
      <c r="T9" s="184"/>
      <c r="U9" s="184"/>
      <c r="V9" s="184"/>
      <c r="W9" s="82"/>
      <c r="X9" s="49">
        <v>4</v>
      </c>
      <c r="Y9" s="247" t="s">
        <v>54</v>
      </c>
      <c r="Z9" s="47"/>
      <c r="AA9" s="47"/>
      <c r="AB9" s="51"/>
      <c r="AC9" s="47"/>
      <c r="AD9" s="47">
        <v>15364924.000000002</v>
      </c>
      <c r="AE9" s="47">
        <v>32618085.000000015</v>
      </c>
      <c r="AF9" s="47">
        <v>47788762.000000015</v>
      </c>
      <c r="AG9" s="47">
        <v>64264294.000000037</v>
      </c>
      <c r="AH9" s="47">
        <v>11888842.000000002</v>
      </c>
      <c r="AI9" s="47">
        <v>32234826.000000015</v>
      </c>
      <c r="AJ9" s="47">
        <v>47589003.000000007</v>
      </c>
      <c r="AK9" s="47">
        <v>66029019.999999933</v>
      </c>
      <c r="AL9" s="46">
        <v>15013925.000000006</v>
      </c>
      <c r="AM9" s="46">
        <v>14102574.999999996</v>
      </c>
      <c r="AN9" s="201">
        <f t="shared" si="2"/>
        <v>29116500</v>
      </c>
      <c r="AO9" s="225">
        <v>14920966.999999998</v>
      </c>
      <c r="AP9" s="225">
        <f t="shared" si="3"/>
        <v>44037467</v>
      </c>
      <c r="AQ9" s="225">
        <v>13370318.999999994</v>
      </c>
      <c r="AR9" s="225">
        <f t="shared" si="3"/>
        <v>57407785.999999993</v>
      </c>
      <c r="AS9" s="225">
        <v>13082025.000000002</v>
      </c>
      <c r="AT9" s="185">
        <f t="shared" si="4"/>
        <v>-12.867388108039719</v>
      </c>
      <c r="AU9" s="184"/>
      <c r="AV9" s="184"/>
      <c r="AW9" s="184"/>
    </row>
    <row r="10" spans="1:49" ht="15" customHeight="1">
      <c r="A10" s="49">
        <v>5</v>
      </c>
      <c r="B10" s="50" t="s">
        <v>82</v>
      </c>
      <c r="C10" s="47">
        <v>5327549.9999999991</v>
      </c>
      <c r="D10" s="47">
        <v>13631946.999999996</v>
      </c>
      <c r="E10" s="47">
        <v>19768421.999999996</v>
      </c>
      <c r="F10" s="47">
        <v>26024096.000000007</v>
      </c>
      <c r="G10" s="47">
        <v>4951067.0000000009</v>
      </c>
      <c r="H10" s="47">
        <v>9620848</v>
      </c>
      <c r="I10" s="47">
        <v>14763420</v>
      </c>
      <c r="J10" s="47">
        <v>21345285.999999996</v>
      </c>
      <c r="K10" s="46">
        <v>5411759.9999999981</v>
      </c>
      <c r="L10" s="46">
        <v>4441039.9999999991</v>
      </c>
      <c r="M10" s="201">
        <f t="shared" ref="M10:M34" si="5">IF(SUM(L10,K10)=0,"",SUM(K10,L10))</f>
        <v>9852799.9999999963</v>
      </c>
      <c r="N10" s="225">
        <v>5080002.9999999991</v>
      </c>
      <c r="O10" s="225">
        <f t="shared" si="1"/>
        <v>14932802.999999996</v>
      </c>
      <c r="P10" s="225">
        <v>6021818</v>
      </c>
      <c r="Q10" s="225">
        <f t="shared" si="1"/>
        <v>20954620.999999996</v>
      </c>
      <c r="R10" s="225">
        <v>3565261.0000000005</v>
      </c>
      <c r="S10" s="185">
        <f t="shared" si="0"/>
        <v>-34.120119887060739</v>
      </c>
      <c r="T10" s="184"/>
      <c r="U10" s="184"/>
      <c r="V10" s="184"/>
      <c r="W10" s="82"/>
      <c r="X10" s="49">
        <v>5</v>
      </c>
      <c r="Y10" s="247" t="s">
        <v>82</v>
      </c>
      <c r="Z10" s="47"/>
      <c r="AA10" s="47"/>
      <c r="AB10" s="51"/>
      <c r="AC10" s="47"/>
      <c r="AD10" s="47">
        <v>982083.00000000023</v>
      </c>
      <c r="AE10" s="47">
        <v>2746283</v>
      </c>
      <c r="AF10" s="47">
        <v>3958681</v>
      </c>
      <c r="AG10" s="47">
        <v>5467087.9999999991</v>
      </c>
      <c r="AH10" s="47">
        <v>1019180.0000000002</v>
      </c>
      <c r="AI10" s="47">
        <v>1956928.0000000002</v>
      </c>
      <c r="AJ10" s="47">
        <v>2882469.0000000005</v>
      </c>
      <c r="AK10" s="47">
        <v>5036294.0000000019</v>
      </c>
      <c r="AL10" s="46">
        <v>1416365.0000000007</v>
      </c>
      <c r="AM10" s="46">
        <v>1247978</v>
      </c>
      <c r="AN10" s="201">
        <f t="shared" si="2"/>
        <v>2664343.0000000009</v>
      </c>
      <c r="AO10" s="225">
        <v>843538.00000000023</v>
      </c>
      <c r="AP10" s="225">
        <f t="shared" si="3"/>
        <v>3507881.0000000009</v>
      </c>
      <c r="AQ10" s="225">
        <v>747364</v>
      </c>
      <c r="AR10" s="225">
        <f t="shared" si="3"/>
        <v>4255245.0000000009</v>
      </c>
      <c r="AS10" s="225">
        <v>1116095.0000000005</v>
      </c>
      <c r="AT10" s="185">
        <f t="shared" si="4"/>
        <v>-21.200043774027179</v>
      </c>
      <c r="AU10" s="184"/>
      <c r="AV10" s="184"/>
      <c r="AW10" s="184"/>
    </row>
    <row r="11" spans="1:49" ht="15" customHeight="1">
      <c r="A11" s="49">
        <v>6</v>
      </c>
      <c r="B11" s="50" t="s">
        <v>84</v>
      </c>
      <c r="C11" s="47">
        <v>4659849</v>
      </c>
      <c r="D11" s="47">
        <v>9203979</v>
      </c>
      <c r="E11" s="47">
        <v>14561468.000000002</v>
      </c>
      <c r="F11" s="47">
        <v>21338198.999999993</v>
      </c>
      <c r="G11" s="47">
        <v>5969044.0000000028</v>
      </c>
      <c r="H11" s="47">
        <v>12379820.000000002</v>
      </c>
      <c r="I11" s="47">
        <v>18424773.999999989</v>
      </c>
      <c r="J11" s="47">
        <v>24834029.999999989</v>
      </c>
      <c r="K11" s="46">
        <v>6275727.9999999981</v>
      </c>
      <c r="L11" s="46">
        <v>5980074.9999999991</v>
      </c>
      <c r="M11" s="201">
        <f t="shared" si="5"/>
        <v>12255802.999999996</v>
      </c>
      <c r="N11" s="225">
        <v>6491914.0000000019</v>
      </c>
      <c r="O11" s="225">
        <f t="shared" si="1"/>
        <v>18747717</v>
      </c>
      <c r="P11" s="225">
        <v>7028177.9999999972</v>
      </c>
      <c r="Q11" s="225">
        <f t="shared" si="1"/>
        <v>25775894.999999996</v>
      </c>
      <c r="R11" s="225">
        <v>6704500.9999999981</v>
      </c>
      <c r="S11" s="185">
        <f t="shared" si="0"/>
        <v>6.8322432074812554</v>
      </c>
      <c r="T11" s="184"/>
      <c r="U11" s="184"/>
      <c r="V11" s="184"/>
      <c r="W11" s="82"/>
      <c r="X11" s="49">
        <v>6</v>
      </c>
      <c r="Y11" s="247" t="s">
        <v>84</v>
      </c>
      <c r="Z11" s="47"/>
      <c r="AA11" s="47"/>
      <c r="AB11" s="51"/>
      <c r="AC11" s="47"/>
      <c r="AD11" s="47">
        <v>1940142.0000000002</v>
      </c>
      <c r="AE11" s="47">
        <v>3906985.0000000009</v>
      </c>
      <c r="AF11" s="47">
        <v>5621469.0000000019</v>
      </c>
      <c r="AG11" s="47">
        <v>7516120.0000000019</v>
      </c>
      <c r="AH11" s="47">
        <v>2285046.0000000005</v>
      </c>
      <c r="AI11" s="47">
        <v>5768728.0000000019</v>
      </c>
      <c r="AJ11" s="47">
        <v>7173163</v>
      </c>
      <c r="AK11" s="47">
        <v>9202960.0000000019</v>
      </c>
      <c r="AL11" s="46">
        <v>2552575.0000000005</v>
      </c>
      <c r="AM11" s="46">
        <v>2557374</v>
      </c>
      <c r="AN11" s="201">
        <f t="shared" si="2"/>
        <v>5109949</v>
      </c>
      <c r="AO11" s="225">
        <v>1657977.9999999998</v>
      </c>
      <c r="AP11" s="225">
        <f t="shared" si="3"/>
        <v>6767927</v>
      </c>
      <c r="AQ11" s="225">
        <v>2633965.0000000005</v>
      </c>
      <c r="AR11" s="225">
        <f t="shared" si="3"/>
        <v>9401892</v>
      </c>
      <c r="AS11" s="225">
        <v>3448178.9999999995</v>
      </c>
      <c r="AT11" s="185">
        <f t="shared" si="4"/>
        <v>35.086295211697944</v>
      </c>
      <c r="AU11" s="184"/>
      <c r="AV11" s="184"/>
      <c r="AW11" s="184"/>
    </row>
    <row r="12" spans="1:49" ht="15" customHeight="1">
      <c r="A12" s="49">
        <v>7</v>
      </c>
      <c r="B12" s="50" t="s">
        <v>77</v>
      </c>
      <c r="C12" s="47">
        <v>3501355.0000000005</v>
      </c>
      <c r="D12" s="47">
        <v>9606399</v>
      </c>
      <c r="E12" s="47">
        <v>14388099</v>
      </c>
      <c r="F12" s="47">
        <v>19392520.000000004</v>
      </c>
      <c r="G12" s="47">
        <v>3779374.9999999991</v>
      </c>
      <c r="H12" s="47">
        <v>8758184.9999999981</v>
      </c>
      <c r="I12" s="47">
        <v>12499366.999999998</v>
      </c>
      <c r="J12" s="47">
        <v>16734535.000000007</v>
      </c>
      <c r="K12" s="46">
        <v>3541054.9999999981</v>
      </c>
      <c r="L12" s="46">
        <v>7160079.0000000009</v>
      </c>
      <c r="M12" s="201">
        <f t="shared" si="5"/>
        <v>10701134</v>
      </c>
      <c r="N12" s="225">
        <v>5136745.0000000037</v>
      </c>
      <c r="O12" s="225">
        <f t="shared" si="1"/>
        <v>15837879.000000004</v>
      </c>
      <c r="P12" s="225">
        <v>5285904.0000000019</v>
      </c>
      <c r="Q12" s="225">
        <f t="shared" si="1"/>
        <v>21123783.000000007</v>
      </c>
      <c r="R12" s="225">
        <v>3886655.9999999995</v>
      </c>
      <c r="S12" s="185">
        <f t="shared" si="0"/>
        <v>9.7598314626573597</v>
      </c>
      <c r="T12" s="184"/>
      <c r="U12" s="184"/>
      <c r="V12" s="184"/>
      <c r="W12" s="82"/>
      <c r="X12" s="49">
        <v>7</v>
      </c>
      <c r="Y12" s="247" t="s">
        <v>77</v>
      </c>
      <c r="Z12" s="47"/>
      <c r="AA12" s="47"/>
      <c r="AB12" s="51"/>
      <c r="AC12" s="47"/>
      <c r="AD12" s="47">
        <v>4063558.0000000005</v>
      </c>
      <c r="AE12" s="47">
        <v>8587227</v>
      </c>
      <c r="AF12" s="47">
        <v>12489095.999999996</v>
      </c>
      <c r="AG12" s="47">
        <v>18582589.999999996</v>
      </c>
      <c r="AH12" s="47">
        <v>4127110.9999999991</v>
      </c>
      <c r="AI12" s="47">
        <v>14518746.000000009</v>
      </c>
      <c r="AJ12" s="47">
        <v>19719279.000000004</v>
      </c>
      <c r="AK12" s="47">
        <v>30291323.999999952</v>
      </c>
      <c r="AL12" s="46">
        <v>7834832.9999999991</v>
      </c>
      <c r="AM12" s="46">
        <v>8199030.9999999944</v>
      </c>
      <c r="AN12" s="201">
        <f t="shared" si="2"/>
        <v>16033863.999999993</v>
      </c>
      <c r="AO12" s="225">
        <v>3958726.9999999995</v>
      </c>
      <c r="AP12" s="225">
        <f t="shared" si="3"/>
        <v>19992590.999999993</v>
      </c>
      <c r="AQ12" s="225">
        <v>7509022</v>
      </c>
      <c r="AR12" s="225">
        <f t="shared" si="3"/>
        <v>27501612.999999993</v>
      </c>
      <c r="AS12" s="225">
        <v>5158975.9999999991</v>
      </c>
      <c r="AT12" s="185">
        <f t="shared" si="4"/>
        <v>-34.153338048175371</v>
      </c>
      <c r="AU12" s="184"/>
      <c r="AV12" s="184"/>
      <c r="AW12" s="184"/>
    </row>
    <row r="13" spans="1:49" ht="15" customHeight="1">
      <c r="A13" s="49">
        <v>8</v>
      </c>
      <c r="B13" s="50" t="s">
        <v>73</v>
      </c>
      <c r="C13" s="47">
        <v>851303.99999999988</v>
      </c>
      <c r="D13" s="47">
        <v>1491399</v>
      </c>
      <c r="E13" s="47">
        <v>2047132</v>
      </c>
      <c r="F13" s="47">
        <v>2859522</v>
      </c>
      <c r="G13" s="47">
        <v>539022</v>
      </c>
      <c r="H13" s="47">
        <v>937769.00000000012</v>
      </c>
      <c r="I13" s="47">
        <v>1248368</v>
      </c>
      <c r="J13" s="47">
        <v>2533516.9999999995</v>
      </c>
      <c r="K13" s="46">
        <v>556719</v>
      </c>
      <c r="L13" s="46">
        <v>536732</v>
      </c>
      <c r="M13" s="201">
        <f t="shared" si="5"/>
        <v>1093451</v>
      </c>
      <c r="N13" s="225">
        <v>315438.00000000006</v>
      </c>
      <c r="O13" s="225">
        <f t="shared" si="1"/>
        <v>1408889</v>
      </c>
      <c r="P13" s="225">
        <v>359162</v>
      </c>
      <c r="Q13" s="225">
        <f t="shared" si="1"/>
        <v>1768051</v>
      </c>
      <c r="R13" s="225">
        <v>200838.99999999997</v>
      </c>
      <c r="S13" s="185">
        <f t="shared" si="0"/>
        <v>-63.924529250842888</v>
      </c>
      <c r="T13" s="184"/>
      <c r="U13" s="184"/>
      <c r="V13" s="184"/>
      <c r="W13" s="82"/>
      <c r="X13" s="49">
        <v>8</v>
      </c>
      <c r="Y13" s="247" t="s">
        <v>73</v>
      </c>
      <c r="Z13" s="47"/>
      <c r="AA13" s="47"/>
      <c r="AB13" s="51"/>
      <c r="AC13" s="47"/>
      <c r="AD13" s="47">
        <v>5496352.0000000028</v>
      </c>
      <c r="AE13" s="47">
        <v>16122941.000000004</v>
      </c>
      <c r="AF13" s="47">
        <v>26540035.000000007</v>
      </c>
      <c r="AG13" s="47">
        <v>35134310.999999955</v>
      </c>
      <c r="AH13" s="47">
        <v>11075129.999999993</v>
      </c>
      <c r="AI13" s="47">
        <v>20488391</v>
      </c>
      <c r="AJ13" s="47">
        <v>25790576.000000004</v>
      </c>
      <c r="AK13" s="47">
        <v>37668423</v>
      </c>
      <c r="AL13" s="46">
        <v>10943407.000000004</v>
      </c>
      <c r="AM13" s="46">
        <v>13777266.000000004</v>
      </c>
      <c r="AN13" s="201">
        <f t="shared" si="2"/>
        <v>24720673.000000007</v>
      </c>
      <c r="AO13" s="225">
        <v>11362206</v>
      </c>
      <c r="AP13" s="225">
        <f t="shared" si="3"/>
        <v>36082879.000000007</v>
      </c>
      <c r="AQ13" s="225">
        <v>9559347.9999999907</v>
      </c>
      <c r="AR13" s="225">
        <f t="shared" si="3"/>
        <v>45642227</v>
      </c>
      <c r="AS13" s="225">
        <v>12097440.000000002</v>
      </c>
      <c r="AT13" s="185">
        <f t="shared" si="4"/>
        <v>10.54546358369015</v>
      </c>
      <c r="AU13" s="184"/>
      <c r="AV13" s="184"/>
      <c r="AW13" s="184"/>
    </row>
    <row r="14" spans="1:49" ht="15" customHeight="1">
      <c r="A14" s="49">
        <v>9</v>
      </c>
      <c r="B14" s="50" t="s">
        <v>53</v>
      </c>
      <c r="C14" s="47">
        <v>29888468.000000011</v>
      </c>
      <c r="D14" s="47">
        <v>56856030.999999985</v>
      </c>
      <c r="E14" s="47">
        <v>85309765</v>
      </c>
      <c r="F14" s="47">
        <v>117955425.99999993</v>
      </c>
      <c r="G14" s="47">
        <v>28663616.999999996</v>
      </c>
      <c r="H14" s="47">
        <v>55209290.00000003</v>
      </c>
      <c r="I14" s="47">
        <v>81826934.00000003</v>
      </c>
      <c r="J14" s="47">
        <v>109190391.99999996</v>
      </c>
      <c r="K14" s="46">
        <v>25740094.000000004</v>
      </c>
      <c r="L14" s="46">
        <v>25721409</v>
      </c>
      <c r="M14" s="201">
        <f t="shared" si="5"/>
        <v>51461503</v>
      </c>
      <c r="N14" s="225">
        <v>31124386.000000011</v>
      </c>
      <c r="O14" s="225">
        <f t="shared" si="1"/>
        <v>82585889.000000015</v>
      </c>
      <c r="P14" s="225">
        <v>27595920.000000019</v>
      </c>
      <c r="Q14" s="225">
        <f t="shared" si="1"/>
        <v>110181809.00000003</v>
      </c>
      <c r="R14" s="225">
        <v>25869983.000000007</v>
      </c>
      <c r="S14" s="185">
        <f t="shared" si="0"/>
        <v>0.50461742680505495</v>
      </c>
      <c r="T14" s="184"/>
      <c r="U14" s="184"/>
      <c r="V14" s="184"/>
      <c r="W14" s="82"/>
      <c r="X14" s="49">
        <v>9</v>
      </c>
      <c r="Y14" s="247" t="s">
        <v>53</v>
      </c>
      <c r="Z14" s="47"/>
      <c r="AA14" s="47"/>
      <c r="AB14" s="51"/>
      <c r="AC14" s="47"/>
      <c r="AD14" s="47">
        <v>35527370</v>
      </c>
      <c r="AE14" s="47">
        <v>64600246.00000003</v>
      </c>
      <c r="AF14" s="47">
        <v>89905705.00000003</v>
      </c>
      <c r="AG14" s="47">
        <v>119539875.99999994</v>
      </c>
      <c r="AH14" s="47">
        <v>23683999</v>
      </c>
      <c r="AI14" s="47">
        <v>47313838.000000007</v>
      </c>
      <c r="AJ14" s="47">
        <v>67793937.99999994</v>
      </c>
      <c r="AK14" s="47">
        <v>91426086.999999955</v>
      </c>
      <c r="AL14" s="46">
        <v>23542284.000000004</v>
      </c>
      <c r="AM14" s="46">
        <v>24908007.000000007</v>
      </c>
      <c r="AN14" s="201">
        <f t="shared" si="2"/>
        <v>48450291.000000015</v>
      </c>
      <c r="AO14" s="225">
        <v>19982041.000000007</v>
      </c>
      <c r="AP14" s="225">
        <f t="shared" si="3"/>
        <v>68432332.00000003</v>
      </c>
      <c r="AQ14" s="225">
        <v>22470458.999999985</v>
      </c>
      <c r="AR14" s="225">
        <f t="shared" si="3"/>
        <v>90902791.000000015</v>
      </c>
      <c r="AS14" s="225">
        <v>21830582</v>
      </c>
      <c r="AT14" s="185">
        <f t="shared" si="4"/>
        <v>-7.2707558875765983</v>
      </c>
      <c r="AU14" s="184"/>
      <c r="AV14" s="184"/>
      <c r="AW14" s="184"/>
    </row>
    <row r="15" spans="1:49" ht="15" customHeight="1">
      <c r="A15" s="49">
        <v>10</v>
      </c>
      <c r="B15" s="50" t="s">
        <v>59</v>
      </c>
      <c r="C15" s="47">
        <v>7837407.9999999963</v>
      </c>
      <c r="D15" s="47">
        <v>17763597.000000004</v>
      </c>
      <c r="E15" s="47">
        <v>26832215.000000004</v>
      </c>
      <c r="F15" s="47">
        <v>35775187.000000015</v>
      </c>
      <c r="G15" s="47">
        <v>9462671.9999999944</v>
      </c>
      <c r="H15" s="47">
        <v>17928571.000000004</v>
      </c>
      <c r="I15" s="47">
        <v>26294837.000000022</v>
      </c>
      <c r="J15" s="47">
        <v>34580497.99999997</v>
      </c>
      <c r="K15" s="46">
        <v>8578004.9999999944</v>
      </c>
      <c r="L15" s="46">
        <v>9315169.0000000037</v>
      </c>
      <c r="M15" s="201">
        <f t="shared" si="5"/>
        <v>17893174</v>
      </c>
      <c r="N15" s="225">
        <v>12890854</v>
      </c>
      <c r="O15" s="225">
        <f t="shared" si="1"/>
        <v>30784028</v>
      </c>
      <c r="P15" s="225">
        <v>6607706.9999999991</v>
      </c>
      <c r="Q15" s="225">
        <f t="shared" si="1"/>
        <v>37391735</v>
      </c>
      <c r="R15" s="225">
        <v>8696291.0000000019</v>
      </c>
      <c r="S15" s="185">
        <f t="shared" si="0"/>
        <v>1.3789453375232057</v>
      </c>
      <c r="T15" s="184"/>
      <c r="U15" s="184"/>
      <c r="V15" s="184"/>
      <c r="W15" s="82"/>
      <c r="X15" s="49">
        <v>10</v>
      </c>
      <c r="Y15" s="247" t="s">
        <v>59</v>
      </c>
      <c r="Z15" s="47"/>
      <c r="AA15" s="47"/>
      <c r="AB15" s="51"/>
      <c r="AC15" s="47"/>
      <c r="AD15" s="47">
        <v>8539606.9999999963</v>
      </c>
      <c r="AE15" s="47">
        <v>17897176.999999993</v>
      </c>
      <c r="AF15" s="47">
        <v>23675961.999999993</v>
      </c>
      <c r="AG15" s="47">
        <v>32850034.999999981</v>
      </c>
      <c r="AH15" s="47">
        <v>8289328.0000000028</v>
      </c>
      <c r="AI15" s="47">
        <v>16220293.999999996</v>
      </c>
      <c r="AJ15" s="47">
        <v>24751501</v>
      </c>
      <c r="AK15" s="47">
        <v>32539756.999999993</v>
      </c>
      <c r="AL15" s="46">
        <v>7512732.0000000056</v>
      </c>
      <c r="AM15" s="46">
        <v>7909495.0000000028</v>
      </c>
      <c r="AN15" s="201">
        <f t="shared" si="2"/>
        <v>15422227.000000007</v>
      </c>
      <c r="AO15" s="225">
        <v>9825384.9999999981</v>
      </c>
      <c r="AP15" s="225">
        <f t="shared" si="3"/>
        <v>25247612.000000007</v>
      </c>
      <c r="AQ15" s="225">
        <v>7537566</v>
      </c>
      <c r="AR15" s="225">
        <f t="shared" si="3"/>
        <v>32785178.000000007</v>
      </c>
      <c r="AS15" s="225">
        <v>15567890.999999994</v>
      </c>
      <c r="AT15" s="185">
        <f t="shared" si="4"/>
        <v>107.22010315288745</v>
      </c>
      <c r="AU15" s="184"/>
      <c r="AV15" s="184"/>
      <c r="AW15" s="184"/>
    </row>
    <row r="16" spans="1:49" ht="15" customHeight="1">
      <c r="A16" s="49">
        <v>11</v>
      </c>
      <c r="B16" s="50" t="s">
        <v>137</v>
      </c>
      <c r="C16" s="47">
        <v>186697</v>
      </c>
      <c r="D16" s="47">
        <v>293928</v>
      </c>
      <c r="E16" s="47">
        <v>407194</v>
      </c>
      <c r="F16" s="47">
        <v>515972.00000000006</v>
      </c>
      <c r="G16" s="47">
        <v>136130</v>
      </c>
      <c r="H16" s="47">
        <v>212780.99999999997</v>
      </c>
      <c r="I16" s="47">
        <v>321025</v>
      </c>
      <c r="J16" s="47">
        <v>723374.99999999988</v>
      </c>
      <c r="K16" s="46">
        <v>282888</v>
      </c>
      <c r="L16" s="46">
        <v>287499</v>
      </c>
      <c r="M16" s="201">
        <f t="shared" si="5"/>
        <v>570387</v>
      </c>
      <c r="N16" s="225">
        <v>459143.00000000006</v>
      </c>
      <c r="O16" s="225">
        <f t="shared" si="1"/>
        <v>1029530</v>
      </c>
      <c r="P16" s="225">
        <v>742046.99999999988</v>
      </c>
      <c r="Q16" s="225">
        <f t="shared" si="1"/>
        <v>1771577</v>
      </c>
      <c r="R16" s="225">
        <v>204475</v>
      </c>
      <c r="S16" s="185">
        <f t="shared" si="0"/>
        <v>-27.718743813806171</v>
      </c>
      <c r="T16" s="184"/>
      <c r="U16" s="184"/>
      <c r="V16" s="184"/>
      <c r="W16" s="82"/>
      <c r="X16" s="49">
        <v>11</v>
      </c>
      <c r="Y16" s="247" t="s">
        <v>137</v>
      </c>
      <c r="Z16" s="47"/>
      <c r="AA16" s="47"/>
      <c r="AB16" s="51"/>
      <c r="AC16" s="47"/>
      <c r="AD16" s="47">
        <v>245666</v>
      </c>
      <c r="AE16" s="47">
        <v>397094</v>
      </c>
      <c r="AF16" s="47">
        <v>658141</v>
      </c>
      <c r="AG16" s="47">
        <v>816212.00000000023</v>
      </c>
      <c r="AH16" s="47">
        <v>268122</v>
      </c>
      <c r="AI16" s="47">
        <v>708766</v>
      </c>
      <c r="AJ16" s="47">
        <v>1039806.0000000001</v>
      </c>
      <c r="AK16" s="47">
        <v>1249348.0000000007</v>
      </c>
      <c r="AL16" s="46">
        <v>190485</v>
      </c>
      <c r="AM16" s="46">
        <v>215286</v>
      </c>
      <c r="AN16" s="201">
        <f t="shared" si="2"/>
        <v>405771</v>
      </c>
      <c r="AO16" s="225">
        <v>177832.00000000003</v>
      </c>
      <c r="AP16" s="225">
        <f t="shared" si="3"/>
        <v>583603</v>
      </c>
      <c r="AQ16" s="225">
        <v>237371.99999999994</v>
      </c>
      <c r="AR16" s="225">
        <f t="shared" si="3"/>
        <v>820975</v>
      </c>
      <c r="AS16" s="225">
        <v>144593</v>
      </c>
      <c r="AT16" s="185">
        <f t="shared" si="4"/>
        <v>-24.092185736409689</v>
      </c>
      <c r="AU16" s="184"/>
      <c r="AV16" s="184"/>
      <c r="AW16" s="184"/>
    </row>
    <row r="17" spans="1:49" ht="15" customHeight="1">
      <c r="A17" s="49">
        <v>12</v>
      </c>
      <c r="B17" s="50" t="s">
        <v>67</v>
      </c>
      <c r="C17" s="47">
        <v>4844629.0000000019</v>
      </c>
      <c r="D17" s="47">
        <v>11459011.000000004</v>
      </c>
      <c r="E17" s="47">
        <v>16349295.000000002</v>
      </c>
      <c r="F17" s="47">
        <v>21269001.999999981</v>
      </c>
      <c r="G17" s="47">
        <v>7226476</v>
      </c>
      <c r="H17" s="47">
        <v>13067793.000000002</v>
      </c>
      <c r="I17" s="47">
        <v>17398318.000000004</v>
      </c>
      <c r="J17" s="47">
        <v>23981527.000000019</v>
      </c>
      <c r="K17" s="46">
        <v>5560407.9999999991</v>
      </c>
      <c r="L17" s="46">
        <v>8224351.9999999981</v>
      </c>
      <c r="M17" s="201">
        <f t="shared" si="5"/>
        <v>13784759.999999996</v>
      </c>
      <c r="N17" s="225">
        <v>8061523.9999999981</v>
      </c>
      <c r="O17" s="225">
        <f t="shared" si="1"/>
        <v>21846283.999999993</v>
      </c>
      <c r="P17" s="225">
        <v>4521842.0000000009</v>
      </c>
      <c r="Q17" s="225">
        <f t="shared" si="1"/>
        <v>26368125.999999993</v>
      </c>
      <c r="R17" s="225">
        <v>5997751</v>
      </c>
      <c r="S17" s="185">
        <f t="shared" si="0"/>
        <v>7.8653041287617782</v>
      </c>
      <c r="T17" s="184"/>
      <c r="U17" s="184"/>
      <c r="V17" s="184"/>
      <c r="W17" s="82"/>
      <c r="X17" s="49">
        <v>12</v>
      </c>
      <c r="Y17" s="247" t="s">
        <v>67</v>
      </c>
      <c r="Z17" s="47"/>
      <c r="AA17" s="47"/>
      <c r="AB17" s="51"/>
      <c r="AC17" s="47"/>
      <c r="AD17" s="47">
        <v>3943531.0000000009</v>
      </c>
      <c r="AE17" s="47">
        <v>9414922.9999999981</v>
      </c>
      <c r="AF17" s="47">
        <v>13848380</v>
      </c>
      <c r="AG17" s="47">
        <v>17867969.000000004</v>
      </c>
      <c r="AH17" s="47">
        <v>3247726</v>
      </c>
      <c r="AI17" s="47">
        <v>8425915.9999999963</v>
      </c>
      <c r="AJ17" s="47">
        <v>10889088.999999998</v>
      </c>
      <c r="AK17" s="47">
        <v>14104587.000000007</v>
      </c>
      <c r="AL17" s="46">
        <v>3702305.0000000005</v>
      </c>
      <c r="AM17" s="46">
        <v>4652408.9999999991</v>
      </c>
      <c r="AN17" s="201">
        <f t="shared" si="2"/>
        <v>8354714</v>
      </c>
      <c r="AO17" s="225">
        <v>2540201</v>
      </c>
      <c r="AP17" s="225">
        <f t="shared" si="3"/>
        <v>10894915</v>
      </c>
      <c r="AQ17" s="225">
        <v>4242074.0000000009</v>
      </c>
      <c r="AR17" s="225">
        <f t="shared" si="3"/>
        <v>15136989</v>
      </c>
      <c r="AS17" s="225">
        <v>3765924.0000000009</v>
      </c>
      <c r="AT17" s="185">
        <f t="shared" si="4"/>
        <v>1.718361939386412</v>
      </c>
      <c r="AU17" s="184"/>
      <c r="AV17" s="184"/>
      <c r="AW17" s="184"/>
    </row>
    <row r="18" spans="1:49" ht="15" customHeight="1">
      <c r="A18" s="49">
        <v>13</v>
      </c>
      <c r="B18" s="50" t="s">
        <v>138</v>
      </c>
      <c r="C18" s="47">
        <v>2559847</v>
      </c>
      <c r="D18" s="47">
        <v>6113923</v>
      </c>
      <c r="E18" s="47">
        <v>9465547</v>
      </c>
      <c r="F18" s="47">
        <v>12423154.000000002</v>
      </c>
      <c r="G18" s="47">
        <v>1175178.0000000002</v>
      </c>
      <c r="H18" s="47">
        <v>2951555</v>
      </c>
      <c r="I18" s="47">
        <v>3358986.0000000005</v>
      </c>
      <c r="J18" s="47">
        <v>4567531.9999999953</v>
      </c>
      <c r="K18" s="46">
        <v>459105.99999999988</v>
      </c>
      <c r="L18" s="46">
        <v>1158452</v>
      </c>
      <c r="M18" s="201">
        <f t="shared" si="5"/>
        <v>1617558</v>
      </c>
      <c r="N18" s="225">
        <v>1848775</v>
      </c>
      <c r="O18" s="225">
        <f t="shared" si="1"/>
        <v>3466333</v>
      </c>
      <c r="P18" s="225">
        <v>1984145.9999999995</v>
      </c>
      <c r="Q18" s="225">
        <f t="shared" si="1"/>
        <v>5450479</v>
      </c>
      <c r="R18" s="225">
        <v>1815311</v>
      </c>
      <c r="S18" s="185">
        <f t="shared" si="0"/>
        <v>295.40127987872091</v>
      </c>
      <c r="T18" s="184"/>
      <c r="U18" s="184"/>
      <c r="V18" s="184"/>
      <c r="W18" s="82"/>
      <c r="X18" s="49">
        <v>13</v>
      </c>
      <c r="Y18" s="247" t="s">
        <v>138</v>
      </c>
      <c r="Z18" s="47"/>
      <c r="AA18" s="47"/>
      <c r="AB18" s="51"/>
      <c r="AC18" s="47"/>
      <c r="AD18" s="47">
        <v>728696</v>
      </c>
      <c r="AE18" s="47">
        <v>2131332</v>
      </c>
      <c r="AF18" s="47">
        <v>2866038</v>
      </c>
      <c r="AG18" s="47">
        <v>3554413.0000000005</v>
      </c>
      <c r="AH18" s="47">
        <v>827095.00000000035</v>
      </c>
      <c r="AI18" s="47">
        <v>1446731</v>
      </c>
      <c r="AJ18" s="47">
        <v>1963062.9999999988</v>
      </c>
      <c r="AK18" s="47">
        <v>2598756.0000000005</v>
      </c>
      <c r="AL18" s="46">
        <v>558534</v>
      </c>
      <c r="AM18" s="46">
        <v>845989.00000000012</v>
      </c>
      <c r="AN18" s="201">
        <f t="shared" si="2"/>
        <v>1404523</v>
      </c>
      <c r="AO18" s="225">
        <v>510113.00000000006</v>
      </c>
      <c r="AP18" s="225">
        <f t="shared" si="3"/>
        <v>1914636</v>
      </c>
      <c r="AQ18" s="225">
        <v>596838.99999999988</v>
      </c>
      <c r="AR18" s="225">
        <f t="shared" si="3"/>
        <v>2511475</v>
      </c>
      <c r="AS18" s="225">
        <v>735068.00000000012</v>
      </c>
      <c r="AT18" s="185">
        <f t="shared" si="4"/>
        <v>31.606670319085339</v>
      </c>
      <c r="AU18" s="184"/>
      <c r="AV18" s="184"/>
      <c r="AW18" s="184"/>
    </row>
    <row r="19" spans="1:49" ht="15" customHeight="1">
      <c r="A19" s="49">
        <v>14</v>
      </c>
      <c r="B19" s="50" t="s">
        <v>55</v>
      </c>
      <c r="C19" s="47">
        <v>10446367</v>
      </c>
      <c r="D19" s="47">
        <v>21095085.999999996</v>
      </c>
      <c r="E19" s="47">
        <v>33966857.999999993</v>
      </c>
      <c r="F19" s="47">
        <v>44506052.99999997</v>
      </c>
      <c r="G19" s="47">
        <v>12495388.000000002</v>
      </c>
      <c r="H19" s="47">
        <v>24173411.999999989</v>
      </c>
      <c r="I19" s="47">
        <v>34581754.999999985</v>
      </c>
      <c r="J19" s="47">
        <v>46563720.999999993</v>
      </c>
      <c r="K19" s="46">
        <v>9224879.0000000019</v>
      </c>
      <c r="L19" s="46">
        <v>10207962.000000002</v>
      </c>
      <c r="M19" s="201">
        <f t="shared" si="5"/>
        <v>19432841.000000004</v>
      </c>
      <c r="N19" s="225">
        <v>10533465.000000002</v>
      </c>
      <c r="O19" s="225">
        <f t="shared" si="1"/>
        <v>29966306.000000007</v>
      </c>
      <c r="P19" s="225">
        <v>12698875.999999998</v>
      </c>
      <c r="Q19" s="225">
        <f t="shared" si="1"/>
        <v>42665182.000000007</v>
      </c>
      <c r="R19" s="225">
        <v>10436861.999999996</v>
      </c>
      <c r="S19" s="185">
        <f t="shared" si="0"/>
        <v>13.138199427873204</v>
      </c>
      <c r="T19" s="184"/>
      <c r="U19" s="184"/>
      <c r="V19" s="184"/>
      <c r="W19" s="82"/>
      <c r="X19" s="49">
        <v>14</v>
      </c>
      <c r="Y19" s="247" t="s">
        <v>55</v>
      </c>
      <c r="Z19" s="47"/>
      <c r="AA19" s="47"/>
      <c r="AB19" s="51"/>
      <c r="AC19" s="47"/>
      <c r="AD19" s="47">
        <v>15218241.999999996</v>
      </c>
      <c r="AE19" s="47">
        <v>33196953.000000004</v>
      </c>
      <c r="AF19" s="47">
        <v>50944634.000000007</v>
      </c>
      <c r="AG19" s="47">
        <v>70056959.000000015</v>
      </c>
      <c r="AH19" s="47">
        <v>17141649.000000026</v>
      </c>
      <c r="AI19" s="47">
        <v>35778379</v>
      </c>
      <c r="AJ19" s="47">
        <v>53003385.000000052</v>
      </c>
      <c r="AK19" s="47">
        <v>72349128.000000045</v>
      </c>
      <c r="AL19" s="46">
        <v>20326363.999999985</v>
      </c>
      <c r="AM19" s="46">
        <v>18837233</v>
      </c>
      <c r="AN19" s="201">
        <f t="shared" si="2"/>
        <v>39163596.999999985</v>
      </c>
      <c r="AO19" s="225">
        <v>17737799.999999996</v>
      </c>
      <c r="AP19" s="225">
        <f t="shared" si="3"/>
        <v>56901396.999999985</v>
      </c>
      <c r="AQ19" s="225">
        <v>17437094.999999993</v>
      </c>
      <c r="AR19" s="225">
        <f t="shared" si="3"/>
        <v>74338491.99999997</v>
      </c>
      <c r="AS19" s="225">
        <v>16849034.000000011</v>
      </c>
      <c r="AT19" s="185">
        <f t="shared" si="4"/>
        <v>-17.107486611968454</v>
      </c>
      <c r="AU19" s="184"/>
      <c r="AV19" s="184"/>
      <c r="AW19" s="184"/>
    </row>
    <row r="20" spans="1:49" ht="15" customHeight="1">
      <c r="A20" s="49">
        <v>15</v>
      </c>
      <c r="B20" s="50" t="s">
        <v>139</v>
      </c>
      <c r="C20" s="47">
        <v>330000</v>
      </c>
      <c r="D20" s="47">
        <v>330000</v>
      </c>
      <c r="E20" s="47">
        <v>338153</v>
      </c>
      <c r="F20" s="47">
        <v>338153</v>
      </c>
      <c r="G20" s="47">
        <v>11554</v>
      </c>
      <c r="H20" s="47">
        <v>36091</v>
      </c>
      <c r="I20" s="47">
        <v>51597</v>
      </c>
      <c r="J20" s="47">
        <v>66145.000000000015</v>
      </c>
      <c r="K20" s="46">
        <v>8114</v>
      </c>
      <c r="L20" s="46">
        <v>32150</v>
      </c>
      <c r="M20" s="201">
        <f t="shared" si="5"/>
        <v>40264</v>
      </c>
      <c r="N20" s="225">
        <v>21111</v>
      </c>
      <c r="O20" s="225">
        <f t="shared" si="1"/>
        <v>61375</v>
      </c>
      <c r="P20" s="225">
        <v>16858</v>
      </c>
      <c r="Q20" s="225">
        <f t="shared" si="1"/>
        <v>78233</v>
      </c>
      <c r="R20" s="225">
        <v>24591</v>
      </c>
      <c r="S20" s="185">
        <f t="shared" si="0"/>
        <v>203.0687700271136</v>
      </c>
      <c r="T20" s="184"/>
      <c r="U20" s="184"/>
      <c r="V20" s="184"/>
      <c r="W20" s="82"/>
      <c r="X20" s="49">
        <v>15</v>
      </c>
      <c r="Y20" s="247" t="s">
        <v>139</v>
      </c>
      <c r="Z20" s="47"/>
      <c r="AA20" s="47"/>
      <c r="AB20" s="51"/>
      <c r="AC20" s="47"/>
      <c r="AD20" s="47">
        <v>660245.00000000023</v>
      </c>
      <c r="AE20" s="47">
        <v>1496486.0000000005</v>
      </c>
      <c r="AF20" s="47">
        <v>1927914.0000000005</v>
      </c>
      <c r="AG20" s="47">
        <v>2635725</v>
      </c>
      <c r="AH20" s="47">
        <v>1544767</v>
      </c>
      <c r="AI20" s="47">
        <v>2935059</v>
      </c>
      <c r="AJ20" s="47">
        <v>3397161.9999999986</v>
      </c>
      <c r="AK20" s="47">
        <v>4451300.0000000019</v>
      </c>
      <c r="AL20" s="46">
        <v>832503.99999999942</v>
      </c>
      <c r="AM20" s="46">
        <v>1093479</v>
      </c>
      <c r="AN20" s="201">
        <f t="shared" si="2"/>
        <v>1925982.9999999995</v>
      </c>
      <c r="AO20" s="225">
        <v>1079781.9999999998</v>
      </c>
      <c r="AP20" s="225">
        <f t="shared" si="3"/>
        <v>3005764.9999999991</v>
      </c>
      <c r="AQ20" s="225">
        <v>1098175.9999999998</v>
      </c>
      <c r="AR20" s="225">
        <f t="shared" si="3"/>
        <v>4103940.9999999991</v>
      </c>
      <c r="AS20" s="225">
        <v>849895.00000000023</v>
      </c>
      <c r="AT20" s="185">
        <f t="shared" si="4"/>
        <v>2.0889989717768174</v>
      </c>
      <c r="AU20" s="184"/>
      <c r="AV20" s="184"/>
      <c r="AW20" s="184"/>
    </row>
    <row r="21" spans="1:49" ht="15" customHeight="1">
      <c r="A21" s="49">
        <v>16</v>
      </c>
      <c r="B21" s="50" t="s">
        <v>140</v>
      </c>
      <c r="C21" s="47">
        <v>10456</v>
      </c>
      <c r="D21" s="47">
        <v>34013</v>
      </c>
      <c r="E21" s="47">
        <v>57619</v>
      </c>
      <c r="F21" s="47">
        <v>66355</v>
      </c>
      <c r="G21" s="47">
        <v>50544.000000000007</v>
      </c>
      <c r="H21" s="47">
        <v>102367</v>
      </c>
      <c r="I21" s="47">
        <v>123905</v>
      </c>
      <c r="J21" s="47">
        <v>153284.99999999997</v>
      </c>
      <c r="K21" s="46">
        <v>40146</v>
      </c>
      <c r="L21" s="46">
        <v>40248</v>
      </c>
      <c r="M21" s="201">
        <f t="shared" si="5"/>
        <v>80394</v>
      </c>
      <c r="N21" s="225">
        <v>22569</v>
      </c>
      <c r="O21" s="225">
        <f t="shared" si="1"/>
        <v>102963</v>
      </c>
      <c r="P21" s="225">
        <v>36692</v>
      </c>
      <c r="Q21" s="225">
        <f t="shared" si="1"/>
        <v>139655</v>
      </c>
      <c r="R21" s="225">
        <v>29919</v>
      </c>
      <c r="S21" s="185">
        <f t="shared" si="0"/>
        <v>-25.474518009266177</v>
      </c>
      <c r="T21" s="184"/>
      <c r="U21" s="184"/>
      <c r="V21" s="184"/>
      <c r="W21" s="82"/>
      <c r="X21" s="49">
        <v>16</v>
      </c>
      <c r="Y21" s="247" t="s">
        <v>140</v>
      </c>
      <c r="Z21" s="47"/>
      <c r="AA21" s="47"/>
      <c r="AB21" s="51"/>
      <c r="AC21" s="47"/>
      <c r="AD21" s="47">
        <v>893453</v>
      </c>
      <c r="AE21" s="47">
        <v>1275729</v>
      </c>
      <c r="AF21" s="47">
        <v>1598526</v>
      </c>
      <c r="AG21" s="47">
        <v>2004623.9999999995</v>
      </c>
      <c r="AH21" s="47">
        <v>242184.00000000003</v>
      </c>
      <c r="AI21" s="47">
        <v>707623.99999999988</v>
      </c>
      <c r="AJ21" s="47">
        <v>996392.99999999965</v>
      </c>
      <c r="AK21" s="47">
        <v>1384699.9999999998</v>
      </c>
      <c r="AL21" s="46">
        <v>362565.99999999994</v>
      </c>
      <c r="AM21" s="46">
        <v>739697.99999999988</v>
      </c>
      <c r="AN21" s="201">
        <f t="shared" si="2"/>
        <v>1102263.9999999998</v>
      </c>
      <c r="AO21" s="225">
        <v>538857.99999999977</v>
      </c>
      <c r="AP21" s="225">
        <f t="shared" si="3"/>
        <v>1641121.9999999995</v>
      </c>
      <c r="AQ21" s="225">
        <v>479874.00000000006</v>
      </c>
      <c r="AR21" s="225">
        <f t="shared" si="3"/>
        <v>2120995.9999999995</v>
      </c>
      <c r="AS21" s="225">
        <v>478532.00000000006</v>
      </c>
      <c r="AT21" s="185">
        <f t="shared" si="4"/>
        <v>31.984797250707487</v>
      </c>
      <c r="AU21" s="184"/>
      <c r="AV21" s="184"/>
      <c r="AW21" s="184"/>
    </row>
    <row r="22" spans="1:49" ht="15" customHeight="1">
      <c r="A22" s="49">
        <v>17</v>
      </c>
      <c r="B22" s="50" t="s">
        <v>141</v>
      </c>
      <c r="C22" s="47">
        <v>57037</v>
      </c>
      <c r="D22" s="47">
        <v>131437</v>
      </c>
      <c r="E22" s="47">
        <v>662322</v>
      </c>
      <c r="F22" s="47">
        <v>3002034</v>
      </c>
      <c r="G22" s="47">
        <v>569467</v>
      </c>
      <c r="H22" s="47">
        <v>1207239</v>
      </c>
      <c r="I22" s="47">
        <v>1997780.0000000005</v>
      </c>
      <c r="J22" s="47">
        <v>2124046</v>
      </c>
      <c r="K22" s="46">
        <v>116759.99999999999</v>
      </c>
      <c r="L22" s="46">
        <v>128433.99999999999</v>
      </c>
      <c r="M22" s="201">
        <f t="shared" si="5"/>
        <v>245193.99999999997</v>
      </c>
      <c r="N22" s="225">
        <v>227702.00000000003</v>
      </c>
      <c r="O22" s="225">
        <f t="shared" si="1"/>
        <v>472896</v>
      </c>
      <c r="P22" s="225">
        <v>442934.99999999988</v>
      </c>
      <c r="Q22" s="225">
        <f t="shared" si="1"/>
        <v>915830.99999999988</v>
      </c>
      <c r="R22" s="225">
        <v>738651</v>
      </c>
      <c r="S22" s="185">
        <f t="shared" si="0"/>
        <v>532.62332990750258</v>
      </c>
      <c r="T22" s="184"/>
      <c r="U22" s="184"/>
      <c r="V22" s="184"/>
      <c r="W22" s="82"/>
      <c r="X22" s="49">
        <v>17</v>
      </c>
      <c r="Y22" s="247" t="s">
        <v>141</v>
      </c>
      <c r="Z22" s="47"/>
      <c r="AA22" s="47"/>
      <c r="AB22" s="51"/>
      <c r="AC22" s="47"/>
      <c r="AD22" s="47">
        <v>720823.99999999988</v>
      </c>
      <c r="AE22" s="47">
        <v>1516553</v>
      </c>
      <c r="AF22" s="47">
        <v>2055033</v>
      </c>
      <c r="AG22" s="47">
        <v>2664980.0000000005</v>
      </c>
      <c r="AH22" s="47">
        <v>620101.00000000012</v>
      </c>
      <c r="AI22" s="47">
        <v>1609279.9999999998</v>
      </c>
      <c r="AJ22" s="47">
        <v>2214662.9999999995</v>
      </c>
      <c r="AK22" s="47">
        <v>2825361</v>
      </c>
      <c r="AL22" s="46">
        <v>732294.99999999977</v>
      </c>
      <c r="AM22" s="46">
        <v>935672.00000000012</v>
      </c>
      <c r="AN22" s="201">
        <f t="shared" si="2"/>
        <v>1667967</v>
      </c>
      <c r="AO22" s="225">
        <v>637670.99999999988</v>
      </c>
      <c r="AP22" s="225">
        <f t="shared" si="3"/>
        <v>2305638</v>
      </c>
      <c r="AQ22" s="225">
        <v>670742.00000000023</v>
      </c>
      <c r="AR22" s="225">
        <f t="shared" si="3"/>
        <v>2976380</v>
      </c>
      <c r="AS22" s="225">
        <v>906008</v>
      </c>
      <c r="AT22" s="185">
        <f t="shared" si="4"/>
        <v>23.721724168538685</v>
      </c>
      <c r="AU22" s="184"/>
      <c r="AV22" s="184"/>
      <c r="AW22" s="184"/>
    </row>
    <row r="23" spans="1:49" ht="15" customHeight="1">
      <c r="A23" s="49">
        <v>18</v>
      </c>
      <c r="B23" s="50" t="s">
        <v>142</v>
      </c>
      <c r="C23" s="47">
        <v>519223</v>
      </c>
      <c r="D23" s="47">
        <v>998955</v>
      </c>
      <c r="E23" s="47">
        <v>1439727</v>
      </c>
      <c r="F23" s="47">
        <v>1804224.9999999998</v>
      </c>
      <c r="G23" s="47">
        <v>871837</v>
      </c>
      <c r="H23" s="47">
        <v>1559107</v>
      </c>
      <c r="I23" s="47">
        <v>2105676</v>
      </c>
      <c r="J23" s="47">
        <v>2621532</v>
      </c>
      <c r="K23" s="46">
        <v>618272</v>
      </c>
      <c r="L23" s="46">
        <v>594553</v>
      </c>
      <c r="M23" s="201">
        <f t="shared" si="5"/>
        <v>1212825</v>
      </c>
      <c r="N23" s="225">
        <v>871561.00000000012</v>
      </c>
      <c r="O23" s="225">
        <f t="shared" si="1"/>
        <v>2084386</v>
      </c>
      <c r="P23" s="225">
        <v>796694</v>
      </c>
      <c r="Q23" s="225">
        <f t="shared" si="1"/>
        <v>2881080</v>
      </c>
      <c r="R23" s="225">
        <v>1516146.0000000005</v>
      </c>
      <c r="S23" s="185">
        <f t="shared" si="0"/>
        <v>145.22313803633358</v>
      </c>
      <c r="T23" s="184"/>
      <c r="U23" s="184"/>
      <c r="V23" s="184"/>
      <c r="W23" s="82"/>
      <c r="X23" s="49">
        <v>18</v>
      </c>
      <c r="Y23" s="247" t="s">
        <v>142</v>
      </c>
      <c r="Z23" s="47"/>
      <c r="AA23" s="47"/>
      <c r="AB23" s="51"/>
      <c r="AC23" s="47"/>
      <c r="AD23" s="47">
        <v>259533.00000000006</v>
      </c>
      <c r="AE23" s="47">
        <v>795983</v>
      </c>
      <c r="AF23" s="47">
        <v>1052271</v>
      </c>
      <c r="AG23" s="47">
        <v>1490500.0000000002</v>
      </c>
      <c r="AH23" s="47">
        <v>588419.00000000012</v>
      </c>
      <c r="AI23" s="47">
        <v>1097770.0000000002</v>
      </c>
      <c r="AJ23" s="47">
        <v>1520756.9999999998</v>
      </c>
      <c r="AK23" s="47">
        <v>2312160</v>
      </c>
      <c r="AL23" s="46">
        <v>474049.00000000017</v>
      </c>
      <c r="AM23" s="46">
        <v>565167</v>
      </c>
      <c r="AN23" s="201">
        <f t="shared" si="2"/>
        <v>1039216.0000000002</v>
      </c>
      <c r="AO23" s="225">
        <v>331695.99999999994</v>
      </c>
      <c r="AP23" s="225">
        <f t="shared" si="3"/>
        <v>1370912.0000000002</v>
      </c>
      <c r="AQ23" s="225">
        <v>299473.00000000006</v>
      </c>
      <c r="AR23" s="225">
        <f t="shared" si="3"/>
        <v>1670385.0000000002</v>
      </c>
      <c r="AS23" s="225">
        <v>753000.99999999977</v>
      </c>
      <c r="AT23" s="185">
        <f t="shared" si="4"/>
        <v>58.844549825017992</v>
      </c>
      <c r="AU23" s="184"/>
      <c r="AV23" s="184"/>
      <c r="AW23" s="184"/>
    </row>
    <row r="24" spans="1:49" ht="15" customHeight="1">
      <c r="A24" s="49">
        <v>19</v>
      </c>
      <c r="B24" s="50" t="s">
        <v>61</v>
      </c>
      <c r="C24" s="47">
        <v>5703118.9999999981</v>
      </c>
      <c r="D24" s="47">
        <v>9559913.9999999963</v>
      </c>
      <c r="E24" s="47">
        <v>15612364</v>
      </c>
      <c r="F24" s="47">
        <v>37943747.000000015</v>
      </c>
      <c r="G24" s="47">
        <v>8222246.9999999991</v>
      </c>
      <c r="H24" s="47">
        <v>15388284.000000006</v>
      </c>
      <c r="I24" s="47">
        <v>22620714.999999989</v>
      </c>
      <c r="J24" s="47">
        <v>29241685.999999985</v>
      </c>
      <c r="K24" s="46">
        <v>6338550.9999999991</v>
      </c>
      <c r="L24" s="46">
        <v>5100047.9999999981</v>
      </c>
      <c r="M24" s="201">
        <f t="shared" si="5"/>
        <v>11438598.999999996</v>
      </c>
      <c r="N24" s="225">
        <v>5469740.0000000019</v>
      </c>
      <c r="O24" s="225">
        <f t="shared" si="1"/>
        <v>16908339</v>
      </c>
      <c r="P24" s="225">
        <v>6985717.0000000065</v>
      </c>
      <c r="Q24" s="225">
        <f t="shared" si="1"/>
        <v>23894056.000000007</v>
      </c>
      <c r="R24" s="225">
        <v>4215148</v>
      </c>
      <c r="S24" s="185">
        <f t="shared" si="0"/>
        <v>-33.499817229521383</v>
      </c>
      <c r="T24" s="184"/>
      <c r="U24" s="184"/>
      <c r="V24" s="184"/>
      <c r="W24" s="82"/>
      <c r="X24" s="49">
        <v>19</v>
      </c>
      <c r="Y24" s="247" t="s">
        <v>61</v>
      </c>
      <c r="Z24" s="47"/>
      <c r="AA24" s="47"/>
      <c r="AB24" s="51"/>
      <c r="AC24" s="47"/>
      <c r="AD24" s="47">
        <v>5588971</v>
      </c>
      <c r="AE24" s="47">
        <v>12091852.999999998</v>
      </c>
      <c r="AF24" s="47">
        <v>18116981</v>
      </c>
      <c r="AG24" s="47">
        <v>24093548.000000026</v>
      </c>
      <c r="AH24" s="47">
        <v>5776304.9999999991</v>
      </c>
      <c r="AI24" s="47">
        <v>12642269.999999981</v>
      </c>
      <c r="AJ24" s="47">
        <v>19282037.999999963</v>
      </c>
      <c r="AK24" s="47">
        <v>24600371.999999966</v>
      </c>
      <c r="AL24" s="46">
        <v>7088744</v>
      </c>
      <c r="AM24" s="46">
        <v>7004232.9999999981</v>
      </c>
      <c r="AN24" s="201">
        <f t="shared" si="2"/>
        <v>14092976.999999998</v>
      </c>
      <c r="AO24" s="225">
        <v>5910437.0000000028</v>
      </c>
      <c r="AP24" s="225">
        <f t="shared" si="3"/>
        <v>20003414</v>
      </c>
      <c r="AQ24" s="225">
        <v>6205107</v>
      </c>
      <c r="AR24" s="225">
        <f t="shared" si="3"/>
        <v>26208521</v>
      </c>
      <c r="AS24" s="225">
        <v>9210551</v>
      </c>
      <c r="AT24" s="185">
        <f t="shared" si="4"/>
        <v>29.932058485960283</v>
      </c>
      <c r="AU24" s="184"/>
      <c r="AV24" s="184"/>
      <c r="AW24" s="184"/>
    </row>
    <row r="25" spans="1:49" ht="15" customHeight="1">
      <c r="A25" s="49">
        <v>20</v>
      </c>
      <c r="B25" s="50" t="s">
        <v>143</v>
      </c>
      <c r="C25" s="47">
        <v>3098619.0000000019</v>
      </c>
      <c r="D25" s="47">
        <v>5828930.0000000019</v>
      </c>
      <c r="E25" s="47">
        <v>9722104.0000000037</v>
      </c>
      <c r="F25" s="47">
        <v>13350738.000000007</v>
      </c>
      <c r="G25" s="47">
        <v>4271561.0000000019</v>
      </c>
      <c r="H25" s="47">
        <v>8095104.9999999981</v>
      </c>
      <c r="I25" s="47">
        <v>12706965.999999996</v>
      </c>
      <c r="J25" s="47">
        <v>21480415.000000007</v>
      </c>
      <c r="K25" s="46">
        <v>39024883.999999993</v>
      </c>
      <c r="L25" s="46">
        <v>24545927.999999996</v>
      </c>
      <c r="M25" s="201">
        <f t="shared" si="5"/>
        <v>63570811.999999985</v>
      </c>
      <c r="N25" s="225">
        <v>6322299.9999999972</v>
      </c>
      <c r="O25" s="225">
        <f t="shared" si="1"/>
        <v>69893111.999999985</v>
      </c>
      <c r="P25" s="225">
        <v>4916434</v>
      </c>
      <c r="Q25" s="225">
        <f t="shared" si="1"/>
        <v>74809545.999999985</v>
      </c>
      <c r="R25" s="225">
        <v>24396111.999999993</v>
      </c>
      <c r="S25" s="185">
        <f t="shared" si="0"/>
        <v>-37.485753961498013</v>
      </c>
      <c r="T25" s="184"/>
      <c r="U25" s="184"/>
      <c r="V25" s="184"/>
      <c r="W25" s="82"/>
      <c r="X25" s="49">
        <v>20</v>
      </c>
      <c r="Y25" s="247" t="s">
        <v>143</v>
      </c>
      <c r="Z25" s="47"/>
      <c r="AA25" s="47"/>
      <c r="AB25" s="51"/>
      <c r="AC25" s="47"/>
      <c r="AD25" s="47">
        <v>3647851.9999999995</v>
      </c>
      <c r="AE25" s="47">
        <v>6673645</v>
      </c>
      <c r="AF25" s="47">
        <v>9685422</v>
      </c>
      <c r="AG25" s="47">
        <v>12952670.000000002</v>
      </c>
      <c r="AH25" s="47">
        <v>2513792.0000000014</v>
      </c>
      <c r="AI25" s="47">
        <v>5785557.9999999944</v>
      </c>
      <c r="AJ25" s="47">
        <v>8509277.0000000019</v>
      </c>
      <c r="AK25" s="47">
        <v>11096070.000000004</v>
      </c>
      <c r="AL25" s="46">
        <v>2830477.0000000005</v>
      </c>
      <c r="AM25" s="46">
        <v>3279547.0000000005</v>
      </c>
      <c r="AN25" s="201">
        <f t="shared" si="2"/>
        <v>6110024.0000000009</v>
      </c>
      <c r="AO25" s="225">
        <v>2579169.0000000014</v>
      </c>
      <c r="AP25" s="225">
        <f t="shared" si="3"/>
        <v>8689193.0000000019</v>
      </c>
      <c r="AQ25" s="225">
        <v>2748192</v>
      </c>
      <c r="AR25" s="225">
        <f t="shared" si="3"/>
        <v>11437385.000000002</v>
      </c>
      <c r="AS25" s="225">
        <v>2521712.0000000005</v>
      </c>
      <c r="AT25" s="185">
        <f t="shared" si="4"/>
        <v>-10.908585372712793</v>
      </c>
      <c r="AU25" s="184"/>
      <c r="AV25" s="184"/>
      <c r="AW25" s="184"/>
    </row>
    <row r="26" spans="1:49" ht="15" customHeight="1">
      <c r="A26" s="49">
        <v>21</v>
      </c>
      <c r="B26" s="50" t="s">
        <v>74</v>
      </c>
      <c r="C26" s="47">
        <v>456977.00000000006</v>
      </c>
      <c r="D26" s="47">
        <v>892388</v>
      </c>
      <c r="E26" s="47">
        <v>1117212</v>
      </c>
      <c r="F26" s="47">
        <v>1476210.0000000002</v>
      </c>
      <c r="G26" s="47">
        <v>378501</v>
      </c>
      <c r="H26" s="47">
        <v>824753</v>
      </c>
      <c r="I26" s="47">
        <v>1268717</v>
      </c>
      <c r="J26" s="47">
        <v>1715814</v>
      </c>
      <c r="K26" s="46">
        <v>274508</v>
      </c>
      <c r="L26" s="46">
        <v>355276.99999999994</v>
      </c>
      <c r="M26" s="201">
        <f t="shared" si="5"/>
        <v>629785</v>
      </c>
      <c r="N26" s="225">
        <v>509253.99999999994</v>
      </c>
      <c r="O26" s="225">
        <f t="shared" si="1"/>
        <v>1139039</v>
      </c>
      <c r="P26" s="225">
        <v>289452</v>
      </c>
      <c r="Q26" s="225">
        <f t="shared" si="1"/>
        <v>1428491</v>
      </c>
      <c r="R26" s="225">
        <v>576454</v>
      </c>
      <c r="S26" s="185">
        <f t="shared" si="0"/>
        <v>109.99533711221531</v>
      </c>
      <c r="T26" s="184"/>
      <c r="U26" s="184"/>
      <c r="V26" s="184"/>
      <c r="W26" s="82"/>
      <c r="X26" s="49">
        <v>21</v>
      </c>
      <c r="Y26" s="247" t="s">
        <v>74</v>
      </c>
      <c r="Z26" s="47"/>
      <c r="AA26" s="47"/>
      <c r="AB26" s="51"/>
      <c r="AC26" s="47"/>
      <c r="AD26" s="47">
        <v>1152563.0000000002</v>
      </c>
      <c r="AE26" s="47">
        <v>2022633.0000000005</v>
      </c>
      <c r="AF26" s="47">
        <v>2986574.0000000005</v>
      </c>
      <c r="AG26" s="47">
        <v>4274510.0000000009</v>
      </c>
      <c r="AH26" s="47">
        <v>950850.99999999953</v>
      </c>
      <c r="AI26" s="47">
        <v>1951665.9999999981</v>
      </c>
      <c r="AJ26" s="47">
        <v>2840741.9999999986</v>
      </c>
      <c r="AK26" s="47">
        <v>3638606.0000000023</v>
      </c>
      <c r="AL26" s="46">
        <v>876948.99999999953</v>
      </c>
      <c r="AM26" s="46">
        <v>1353146.9999999995</v>
      </c>
      <c r="AN26" s="201">
        <f t="shared" si="2"/>
        <v>2230095.9999999991</v>
      </c>
      <c r="AO26" s="225">
        <v>909777.99999999977</v>
      </c>
      <c r="AP26" s="225">
        <f t="shared" si="3"/>
        <v>3139873.9999999991</v>
      </c>
      <c r="AQ26" s="225">
        <v>797065.00000000023</v>
      </c>
      <c r="AR26" s="225">
        <f t="shared" si="3"/>
        <v>3936938.9999999991</v>
      </c>
      <c r="AS26" s="225">
        <v>3164295</v>
      </c>
      <c r="AT26" s="185">
        <f t="shared" si="4"/>
        <v>260.82999125376756</v>
      </c>
      <c r="AU26" s="184"/>
      <c r="AV26" s="184"/>
      <c r="AW26" s="184"/>
    </row>
    <row r="27" spans="1:49" ht="15" customHeight="1">
      <c r="A27" s="49">
        <v>22</v>
      </c>
      <c r="B27" s="50" t="s">
        <v>66</v>
      </c>
      <c r="C27" s="47">
        <v>5762240.9999999981</v>
      </c>
      <c r="D27" s="47">
        <v>17837488.999999996</v>
      </c>
      <c r="E27" s="47">
        <v>28408957.999999985</v>
      </c>
      <c r="F27" s="47">
        <v>37794055.000000037</v>
      </c>
      <c r="G27" s="47">
        <v>6904516.9999999944</v>
      </c>
      <c r="H27" s="47">
        <v>15441487.000000009</v>
      </c>
      <c r="I27" s="47">
        <v>20161407.000000007</v>
      </c>
      <c r="J27" s="47">
        <v>25554390.000000034</v>
      </c>
      <c r="K27" s="46">
        <v>5953534.0000000028</v>
      </c>
      <c r="L27" s="46">
        <v>6529862.0000000028</v>
      </c>
      <c r="M27" s="201">
        <f t="shared" si="5"/>
        <v>12483396.000000006</v>
      </c>
      <c r="N27" s="225">
        <v>4665672.0000000009</v>
      </c>
      <c r="O27" s="225">
        <f t="shared" si="1"/>
        <v>17149068.000000007</v>
      </c>
      <c r="P27" s="225">
        <v>5223889.9999999991</v>
      </c>
      <c r="Q27" s="225">
        <f t="shared" si="1"/>
        <v>22372958.000000007</v>
      </c>
      <c r="R27" s="225">
        <v>7112822.9999999972</v>
      </c>
      <c r="S27" s="185">
        <f t="shared" si="0"/>
        <v>19.472283185079547</v>
      </c>
      <c r="T27" s="184"/>
      <c r="U27" s="184"/>
      <c r="V27" s="184"/>
      <c r="W27" s="82"/>
      <c r="X27" s="49">
        <v>22</v>
      </c>
      <c r="Y27" s="247" t="s">
        <v>66</v>
      </c>
      <c r="Z27" s="47"/>
      <c r="AA27" s="47"/>
      <c r="AB27" s="51"/>
      <c r="AC27" s="47"/>
      <c r="AD27" s="47">
        <v>5059845.9999999981</v>
      </c>
      <c r="AE27" s="47">
        <v>10394337</v>
      </c>
      <c r="AF27" s="47">
        <v>14848199.000000002</v>
      </c>
      <c r="AG27" s="47">
        <v>20009680</v>
      </c>
      <c r="AH27" s="47">
        <v>5699523.0000000028</v>
      </c>
      <c r="AI27" s="47">
        <v>11445298.000000004</v>
      </c>
      <c r="AJ27" s="47">
        <v>15755070.999999993</v>
      </c>
      <c r="AK27" s="47">
        <v>20485244.999999993</v>
      </c>
      <c r="AL27" s="46">
        <v>4130483.9999999995</v>
      </c>
      <c r="AM27" s="46">
        <v>4367464.9999999991</v>
      </c>
      <c r="AN27" s="201">
        <f t="shared" si="2"/>
        <v>8497948.9999999981</v>
      </c>
      <c r="AO27" s="225">
        <v>4931257</v>
      </c>
      <c r="AP27" s="225">
        <f t="shared" si="3"/>
        <v>13429205.999999998</v>
      </c>
      <c r="AQ27" s="225">
        <v>4900872</v>
      </c>
      <c r="AR27" s="225">
        <f t="shared" si="3"/>
        <v>18330078</v>
      </c>
      <c r="AS27" s="225">
        <v>5984820.0000000028</v>
      </c>
      <c r="AT27" s="185">
        <f t="shared" si="4"/>
        <v>44.893915579869173</v>
      </c>
      <c r="AU27" s="184"/>
      <c r="AV27" s="184"/>
      <c r="AW27" s="184"/>
    </row>
    <row r="28" spans="1:49" ht="15" customHeight="1">
      <c r="A28" s="49">
        <v>23</v>
      </c>
      <c r="B28" s="50" t="s">
        <v>58</v>
      </c>
      <c r="C28" s="47">
        <v>10402200.999999991</v>
      </c>
      <c r="D28" s="47">
        <v>19201658.999999993</v>
      </c>
      <c r="E28" s="47">
        <v>29644534.999999993</v>
      </c>
      <c r="F28" s="47">
        <v>42448354.999999993</v>
      </c>
      <c r="G28" s="47">
        <v>17619801.999999989</v>
      </c>
      <c r="H28" s="47">
        <v>37059286</v>
      </c>
      <c r="I28" s="47">
        <v>53561792.000000022</v>
      </c>
      <c r="J28" s="47">
        <v>72697432.999999985</v>
      </c>
      <c r="K28" s="46">
        <v>20453471.999999996</v>
      </c>
      <c r="L28" s="46">
        <v>23187293.000000007</v>
      </c>
      <c r="M28" s="201">
        <f t="shared" si="5"/>
        <v>43640765</v>
      </c>
      <c r="N28" s="225">
        <v>19879948</v>
      </c>
      <c r="O28" s="225">
        <f t="shared" si="1"/>
        <v>63520713</v>
      </c>
      <c r="P28" s="225">
        <v>18515699</v>
      </c>
      <c r="Q28" s="225">
        <f t="shared" si="1"/>
        <v>82036412</v>
      </c>
      <c r="R28" s="225">
        <v>18358470</v>
      </c>
      <c r="S28" s="185">
        <f t="shared" si="0"/>
        <v>-10.242769540545467</v>
      </c>
      <c r="T28" s="184"/>
      <c r="U28" s="184"/>
      <c r="V28" s="184"/>
      <c r="W28" s="82"/>
      <c r="X28" s="49">
        <v>23</v>
      </c>
      <c r="Y28" s="247" t="s">
        <v>58</v>
      </c>
      <c r="Z28" s="47"/>
      <c r="AA28" s="47"/>
      <c r="AB28" s="51"/>
      <c r="AC28" s="47"/>
      <c r="AD28" s="47">
        <v>12746266.000000002</v>
      </c>
      <c r="AE28" s="47">
        <v>29300282.000000004</v>
      </c>
      <c r="AF28" s="47">
        <v>45960322.999999993</v>
      </c>
      <c r="AG28" s="47">
        <v>62512286.00000003</v>
      </c>
      <c r="AH28" s="47">
        <v>20619963.999999993</v>
      </c>
      <c r="AI28" s="47">
        <v>41665162.999999963</v>
      </c>
      <c r="AJ28" s="47">
        <v>62157066.000000052</v>
      </c>
      <c r="AK28" s="47">
        <v>80244621.999999985</v>
      </c>
      <c r="AL28" s="46">
        <v>21173527.999999996</v>
      </c>
      <c r="AM28" s="46">
        <v>22123677</v>
      </c>
      <c r="AN28" s="201">
        <f t="shared" si="2"/>
        <v>43297205</v>
      </c>
      <c r="AO28" s="225">
        <v>22984156.000000011</v>
      </c>
      <c r="AP28" s="225">
        <f t="shared" si="3"/>
        <v>66281361.000000015</v>
      </c>
      <c r="AQ28" s="225">
        <v>21021333.000000007</v>
      </c>
      <c r="AR28" s="225">
        <f t="shared" si="3"/>
        <v>87302694.00000003</v>
      </c>
      <c r="AS28" s="225">
        <v>17551509.999999993</v>
      </c>
      <c r="AT28" s="185">
        <f t="shared" si="4"/>
        <v>-17.106350911383331</v>
      </c>
      <c r="AU28" s="184"/>
      <c r="AV28" s="184"/>
      <c r="AW28" s="184"/>
    </row>
    <row r="29" spans="1:49" ht="15" customHeight="1">
      <c r="A29" s="49">
        <v>24</v>
      </c>
      <c r="B29" s="50" t="s">
        <v>80</v>
      </c>
      <c r="C29" s="47">
        <v>908419</v>
      </c>
      <c r="D29" s="47">
        <v>1730904</v>
      </c>
      <c r="E29" s="47">
        <v>3129238</v>
      </c>
      <c r="F29" s="47">
        <v>4381278.9999999991</v>
      </c>
      <c r="G29" s="47">
        <v>1090603</v>
      </c>
      <c r="H29" s="47">
        <v>2338603</v>
      </c>
      <c r="I29" s="47">
        <v>3887255.0000000005</v>
      </c>
      <c r="J29" s="47">
        <v>4701026.0000000019</v>
      </c>
      <c r="K29" s="46">
        <v>905298</v>
      </c>
      <c r="L29" s="46">
        <v>1190035.0000000002</v>
      </c>
      <c r="M29" s="201">
        <f t="shared" si="5"/>
        <v>2095333.0000000002</v>
      </c>
      <c r="N29" s="225">
        <v>1304637</v>
      </c>
      <c r="O29" s="225">
        <f t="shared" si="1"/>
        <v>3399970</v>
      </c>
      <c r="P29" s="225">
        <v>1960485.0000000002</v>
      </c>
      <c r="Q29" s="225">
        <f t="shared" si="1"/>
        <v>5360455</v>
      </c>
      <c r="R29" s="225">
        <v>1615744.9999999995</v>
      </c>
      <c r="S29" s="185">
        <f t="shared" si="0"/>
        <v>78.476590028918594</v>
      </c>
      <c r="T29" s="184"/>
      <c r="U29" s="184"/>
      <c r="V29" s="184"/>
      <c r="W29" s="82"/>
      <c r="X29" s="49">
        <v>24</v>
      </c>
      <c r="Y29" s="247" t="s">
        <v>80</v>
      </c>
      <c r="Z29" s="47"/>
      <c r="AA29" s="47"/>
      <c r="AB29" s="51"/>
      <c r="AC29" s="47"/>
      <c r="AD29" s="47">
        <v>2210315</v>
      </c>
      <c r="AE29" s="47">
        <v>3484880.0000000009</v>
      </c>
      <c r="AF29" s="47">
        <v>6381250.0000000019</v>
      </c>
      <c r="AG29" s="47">
        <v>8158388.0000000028</v>
      </c>
      <c r="AH29" s="47">
        <v>1967758</v>
      </c>
      <c r="AI29" s="47">
        <v>3040644</v>
      </c>
      <c r="AJ29" s="47">
        <v>5795691.9999999981</v>
      </c>
      <c r="AK29" s="47">
        <v>7595384.9999999981</v>
      </c>
      <c r="AL29" s="46">
        <v>2389565</v>
      </c>
      <c r="AM29" s="46">
        <v>1259235.0000000002</v>
      </c>
      <c r="AN29" s="201">
        <f t="shared" si="2"/>
        <v>3648800</v>
      </c>
      <c r="AO29" s="225">
        <v>2920041</v>
      </c>
      <c r="AP29" s="225">
        <f t="shared" si="3"/>
        <v>6568841</v>
      </c>
      <c r="AQ29" s="225">
        <v>1113147.9999999995</v>
      </c>
      <c r="AR29" s="225">
        <f t="shared" si="3"/>
        <v>7681989</v>
      </c>
      <c r="AS29" s="225">
        <v>2441304.0000000005</v>
      </c>
      <c r="AT29" s="185">
        <f t="shared" si="4"/>
        <v>2.1652058010558619</v>
      </c>
      <c r="AU29" s="184"/>
      <c r="AV29" s="184"/>
      <c r="AW29" s="184"/>
    </row>
    <row r="30" spans="1:49" ht="15" customHeight="1">
      <c r="A30" s="49">
        <v>25</v>
      </c>
      <c r="B30" s="50" t="s">
        <v>68</v>
      </c>
      <c r="C30" s="47">
        <v>4577212.0000000019</v>
      </c>
      <c r="D30" s="47">
        <v>10195649.000000004</v>
      </c>
      <c r="E30" s="47">
        <v>15117800.000000004</v>
      </c>
      <c r="F30" s="47">
        <v>19525231.999999996</v>
      </c>
      <c r="G30" s="47">
        <v>3418506</v>
      </c>
      <c r="H30" s="47">
        <v>7477802.9999999981</v>
      </c>
      <c r="I30" s="47">
        <v>14657124.999999998</v>
      </c>
      <c r="J30" s="47">
        <v>21956690.999999985</v>
      </c>
      <c r="K30" s="46">
        <v>9858969.9999999944</v>
      </c>
      <c r="L30" s="46">
        <v>11042008.999999991</v>
      </c>
      <c r="M30" s="201">
        <f t="shared" si="5"/>
        <v>20900978.999999985</v>
      </c>
      <c r="N30" s="225">
        <v>14775647.999999994</v>
      </c>
      <c r="O30" s="225">
        <f t="shared" si="1"/>
        <v>35676626.999999978</v>
      </c>
      <c r="P30" s="225">
        <v>4096824.0000000005</v>
      </c>
      <c r="Q30" s="225">
        <f t="shared" si="1"/>
        <v>39773450.999999978</v>
      </c>
      <c r="R30" s="225">
        <v>5805014</v>
      </c>
      <c r="S30" s="185">
        <f t="shared" si="0"/>
        <v>-41.119467855161304</v>
      </c>
      <c r="T30" s="184"/>
      <c r="U30" s="184"/>
      <c r="V30" s="184"/>
      <c r="W30" s="82"/>
      <c r="X30" s="49">
        <v>25</v>
      </c>
      <c r="Y30" s="247" t="s">
        <v>68</v>
      </c>
      <c r="Z30" s="47"/>
      <c r="AA30" s="47"/>
      <c r="AB30" s="51"/>
      <c r="AC30" s="47"/>
      <c r="AD30" s="47">
        <v>7363418.0000000009</v>
      </c>
      <c r="AE30" s="47">
        <v>14433682.999999996</v>
      </c>
      <c r="AF30" s="47">
        <v>19570308.999999993</v>
      </c>
      <c r="AG30" s="47">
        <v>26352825.999999974</v>
      </c>
      <c r="AH30" s="47">
        <v>6149867.0000000019</v>
      </c>
      <c r="AI30" s="47">
        <v>12131275.000000007</v>
      </c>
      <c r="AJ30" s="47">
        <v>16491954.000000007</v>
      </c>
      <c r="AK30" s="47">
        <v>21197012</v>
      </c>
      <c r="AL30" s="46">
        <v>6246724.0000000047</v>
      </c>
      <c r="AM30" s="46">
        <v>4894156.9999999972</v>
      </c>
      <c r="AN30" s="201">
        <f t="shared" si="2"/>
        <v>11140881.000000002</v>
      </c>
      <c r="AO30" s="225">
        <v>4073422.0000000005</v>
      </c>
      <c r="AP30" s="225">
        <f t="shared" si="3"/>
        <v>15214303.000000002</v>
      </c>
      <c r="AQ30" s="225">
        <v>4646494.9999999972</v>
      </c>
      <c r="AR30" s="225">
        <f t="shared" si="3"/>
        <v>19860798</v>
      </c>
      <c r="AS30" s="225">
        <v>6333017.9999999972</v>
      </c>
      <c r="AT30" s="185">
        <f t="shared" si="4"/>
        <v>1.381428089347196</v>
      </c>
      <c r="AU30" s="184"/>
      <c r="AV30" s="184"/>
      <c r="AW30" s="184"/>
    </row>
    <row r="31" spans="1:49" ht="15" customHeight="1">
      <c r="A31" s="49">
        <v>26</v>
      </c>
      <c r="B31" s="50" t="s">
        <v>76</v>
      </c>
      <c r="C31" s="47">
        <v>4047620.0000000009</v>
      </c>
      <c r="D31" s="47">
        <v>8985717</v>
      </c>
      <c r="E31" s="47">
        <v>13816479</v>
      </c>
      <c r="F31" s="47">
        <v>19048172.000000004</v>
      </c>
      <c r="G31" s="47">
        <v>3355625.9999999991</v>
      </c>
      <c r="H31" s="47">
        <v>5566199.9999999991</v>
      </c>
      <c r="I31" s="47">
        <v>8761944.9999999981</v>
      </c>
      <c r="J31" s="47">
        <v>13894687.999999996</v>
      </c>
      <c r="K31" s="46">
        <v>3504615.9999999986</v>
      </c>
      <c r="L31" s="46">
        <v>3092223.9999999995</v>
      </c>
      <c r="M31" s="201">
        <f t="shared" si="5"/>
        <v>6596839.9999999981</v>
      </c>
      <c r="N31" s="225">
        <v>3789833.0000000019</v>
      </c>
      <c r="O31" s="225">
        <f t="shared" si="1"/>
        <v>10386673</v>
      </c>
      <c r="P31" s="225">
        <v>5545204.9999999991</v>
      </c>
      <c r="Q31" s="225">
        <f t="shared" si="1"/>
        <v>15931878</v>
      </c>
      <c r="R31" s="225">
        <v>5681829.9999999991</v>
      </c>
      <c r="S31" s="185">
        <f t="shared" si="0"/>
        <v>62.124181365376444</v>
      </c>
      <c r="T31" s="184"/>
      <c r="U31" s="184"/>
      <c r="V31" s="184"/>
      <c r="W31" s="82"/>
      <c r="X31" s="49">
        <v>26</v>
      </c>
      <c r="Y31" s="247" t="s">
        <v>76</v>
      </c>
      <c r="Z31" s="47"/>
      <c r="AA31" s="47"/>
      <c r="AB31" s="51"/>
      <c r="AC31" s="47"/>
      <c r="AD31" s="47">
        <v>5640534.0000000028</v>
      </c>
      <c r="AE31" s="47">
        <v>10663848.000000004</v>
      </c>
      <c r="AF31" s="47">
        <v>15029437.000000007</v>
      </c>
      <c r="AG31" s="47">
        <v>19767296.000000007</v>
      </c>
      <c r="AH31" s="47">
        <v>5388453.9999999991</v>
      </c>
      <c r="AI31" s="47">
        <v>9469700</v>
      </c>
      <c r="AJ31" s="47">
        <v>15391712.000000004</v>
      </c>
      <c r="AK31" s="47">
        <v>20237539</v>
      </c>
      <c r="AL31" s="46">
        <v>4000121.0000000005</v>
      </c>
      <c r="AM31" s="46">
        <v>3220836.0000000009</v>
      </c>
      <c r="AN31" s="201">
        <f t="shared" si="2"/>
        <v>7220957.0000000019</v>
      </c>
      <c r="AO31" s="225">
        <v>5814581.0000000028</v>
      </c>
      <c r="AP31" s="225">
        <f t="shared" si="3"/>
        <v>13035538.000000004</v>
      </c>
      <c r="AQ31" s="225">
        <v>3341683.9999999981</v>
      </c>
      <c r="AR31" s="225">
        <f t="shared" si="3"/>
        <v>16377222.000000002</v>
      </c>
      <c r="AS31" s="225">
        <v>4826046.9999999991</v>
      </c>
      <c r="AT31" s="185">
        <f t="shared" si="4"/>
        <v>20.647525412356231</v>
      </c>
      <c r="AU31" s="184"/>
      <c r="AV31" s="184"/>
      <c r="AW31" s="184"/>
    </row>
    <row r="32" spans="1:49" ht="15" customHeight="1">
      <c r="A32" s="49">
        <v>27</v>
      </c>
      <c r="B32" s="50" t="s">
        <v>144</v>
      </c>
      <c r="C32" s="47">
        <v>1044844.0000000001</v>
      </c>
      <c r="D32" s="47">
        <v>2500837</v>
      </c>
      <c r="E32" s="47">
        <v>2659774</v>
      </c>
      <c r="F32" s="47">
        <v>3627494</v>
      </c>
      <c r="G32" s="47">
        <v>2305508</v>
      </c>
      <c r="H32" s="47">
        <v>3318695.9999999995</v>
      </c>
      <c r="I32" s="47">
        <v>3322839.9999999995</v>
      </c>
      <c r="J32" s="47">
        <v>3793854</v>
      </c>
      <c r="K32" s="46">
        <v>1246469</v>
      </c>
      <c r="L32" s="46">
        <v>452433</v>
      </c>
      <c r="M32" s="201">
        <f t="shared" si="5"/>
        <v>1698902</v>
      </c>
      <c r="N32" s="225">
        <v>79425</v>
      </c>
      <c r="O32" s="225">
        <f t="shared" si="1"/>
        <v>1778327</v>
      </c>
      <c r="P32" s="225">
        <v>619722</v>
      </c>
      <c r="Q32" s="225">
        <f t="shared" si="1"/>
        <v>2398049</v>
      </c>
      <c r="R32" s="225">
        <v>1833828.0000000002</v>
      </c>
      <c r="S32" s="185">
        <f t="shared" si="0"/>
        <v>47.121829744662733</v>
      </c>
      <c r="T32" s="184"/>
      <c r="U32" s="184"/>
      <c r="V32" s="184"/>
      <c r="W32" s="82"/>
      <c r="X32" s="49">
        <v>27</v>
      </c>
      <c r="Y32" s="247" t="s">
        <v>144</v>
      </c>
      <c r="Z32" s="47"/>
      <c r="AA32" s="47"/>
      <c r="AB32" s="51"/>
      <c r="AC32" s="47"/>
      <c r="AD32" s="47">
        <v>406095.00000000017</v>
      </c>
      <c r="AE32" s="47">
        <v>830896.00000000012</v>
      </c>
      <c r="AF32" s="47">
        <v>1056212</v>
      </c>
      <c r="AG32" s="47">
        <v>1604580.0000000005</v>
      </c>
      <c r="AH32" s="47">
        <v>547205</v>
      </c>
      <c r="AI32" s="47">
        <v>1014364.9999999999</v>
      </c>
      <c r="AJ32" s="47">
        <v>1695406</v>
      </c>
      <c r="AK32" s="47">
        <v>2336750.9999999995</v>
      </c>
      <c r="AL32" s="46">
        <v>910871</v>
      </c>
      <c r="AM32" s="46">
        <v>350518.00000000012</v>
      </c>
      <c r="AN32" s="201">
        <f t="shared" si="2"/>
        <v>1261389</v>
      </c>
      <c r="AO32" s="225">
        <v>433169.00000000017</v>
      </c>
      <c r="AP32" s="225">
        <f t="shared" si="3"/>
        <v>1694558.0000000002</v>
      </c>
      <c r="AQ32" s="225">
        <v>447912.00000000006</v>
      </c>
      <c r="AR32" s="225">
        <f t="shared" si="3"/>
        <v>2142470.0000000005</v>
      </c>
      <c r="AS32" s="225">
        <v>700591</v>
      </c>
      <c r="AT32" s="185">
        <f t="shared" si="4"/>
        <v>-23.08559609428778</v>
      </c>
      <c r="AU32" s="184"/>
      <c r="AV32" s="184"/>
      <c r="AW32" s="184"/>
    </row>
    <row r="33" spans="1:49" ht="15" customHeight="1">
      <c r="A33" s="49">
        <v>28</v>
      </c>
      <c r="B33" s="43" t="s">
        <v>319</v>
      </c>
      <c r="C33" s="46">
        <v>0</v>
      </c>
      <c r="D33" s="46">
        <v>0</v>
      </c>
      <c r="E33" s="46">
        <v>0</v>
      </c>
      <c r="F33" s="46"/>
      <c r="G33" s="46">
        <v>0</v>
      </c>
      <c r="H33" s="47"/>
      <c r="I33" s="47"/>
      <c r="J33" s="47"/>
      <c r="K33" s="46"/>
      <c r="L33" s="46"/>
      <c r="M33" s="201" t="str">
        <f t="shared" si="5"/>
        <v/>
      </c>
      <c r="N33" s="225"/>
      <c r="O33" s="225"/>
      <c r="P33" s="225"/>
      <c r="Q33" s="225"/>
      <c r="R33" s="225"/>
      <c r="S33" s="185" t="str">
        <f t="shared" si="0"/>
        <v xml:space="preserve"> </v>
      </c>
      <c r="T33" s="184"/>
      <c r="U33" s="184"/>
      <c r="V33" s="184"/>
      <c r="W33" s="82"/>
      <c r="X33" s="49">
        <v>28</v>
      </c>
      <c r="Y33" s="43" t="s">
        <v>319</v>
      </c>
      <c r="Z33" s="47"/>
      <c r="AA33" s="47"/>
      <c r="AB33" s="51"/>
      <c r="AC33" s="47"/>
      <c r="AD33" s="46">
        <v>0</v>
      </c>
      <c r="AE33" s="46">
        <v>0</v>
      </c>
      <c r="AF33" s="46">
        <v>0</v>
      </c>
      <c r="AG33" s="46">
        <v>750131</v>
      </c>
      <c r="AH33" s="46">
        <v>75187</v>
      </c>
      <c r="AI33" s="47">
        <v>211340</v>
      </c>
      <c r="AJ33" s="47">
        <v>383071</v>
      </c>
      <c r="AK33" s="47">
        <v>446535.00000000006</v>
      </c>
      <c r="AL33" s="46">
        <v>24008</v>
      </c>
      <c r="AM33" s="46">
        <v>73910</v>
      </c>
      <c r="AN33" s="201">
        <f t="shared" si="2"/>
        <v>97918</v>
      </c>
      <c r="AO33" s="225">
        <v>209922</v>
      </c>
      <c r="AP33" s="225">
        <f t="shared" si="3"/>
        <v>307840</v>
      </c>
      <c r="AQ33" s="225">
        <v>79454</v>
      </c>
      <c r="AR33" s="225">
        <f t="shared" si="3"/>
        <v>387294</v>
      </c>
      <c r="AS33" s="225">
        <v>36804</v>
      </c>
      <c r="AT33" s="185">
        <f t="shared" si="4"/>
        <v>53.298900366544473</v>
      </c>
      <c r="AU33" s="184"/>
      <c r="AV33" s="184"/>
      <c r="AW33" s="184"/>
    </row>
    <row r="34" spans="1:49" ht="15" customHeight="1">
      <c r="A34" s="49">
        <v>29</v>
      </c>
      <c r="B34" s="50" t="s">
        <v>319</v>
      </c>
      <c r="C34" s="46">
        <v>0</v>
      </c>
      <c r="D34" s="46">
        <v>0</v>
      </c>
      <c r="E34" s="46">
        <v>0</v>
      </c>
      <c r="F34" s="46"/>
      <c r="G34" s="46">
        <v>0</v>
      </c>
      <c r="H34" s="47"/>
      <c r="I34" s="47"/>
      <c r="J34" s="47">
        <v>1334</v>
      </c>
      <c r="K34" s="46"/>
      <c r="L34" s="46"/>
      <c r="M34" s="201" t="str">
        <f t="shared" si="5"/>
        <v/>
      </c>
      <c r="N34" s="225"/>
      <c r="O34" s="225"/>
      <c r="P34" s="225"/>
      <c r="Q34" s="225"/>
      <c r="R34" s="225"/>
      <c r="S34" s="185" t="str">
        <f t="shared" si="0"/>
        <v xml:space="preserve"> </v>
      </c>
      <c r="T34" s="184"/>
      <c r="U34" s="184"/>
      <c r="V34" s="184"/>
      <c r="W34" s="82"/>
      <c r="X34" s="249">
        <v>29</v>
      </c>
      <c r="Y34" s="247" t="s">
        <v>319</v>
      </c>
      <c r="Z34" s="47"/>
      <c r="AA34" s="47"/>
      <c r="AB34" s="51"/>
      <c r="AC34" s="47"/>
      <c r="AD34" s="46">
        <v>1505</v>
      </c>
      <c r="AE34" s="46">
        <v>3443</v>
      </c>
      <c r="AF34" s="46">
        <v>25102</v>
      </c>
      <c r="AG34" s="46"/>
      <c r="AH34" s="46">
        <v>5101</v>
      </c>
      <c r="AI34" s="47">
        <v>5101</v>
      </c>
      <c r="AJ34" s="47">
        <v>5148</v>
      </c>
      <c r="AK34" s="47">
        <v>5148</v>
      </c>
      <c r="AL34" s="46">
        <v>9246</v>
      </c>
      <c r="AM34" s="46">
        <v>656</v>
      </c>
      <c r="AN34" s="201">
        <f t="shared" si="2"/>
        <v>9902</v>
      </c>
      <c r="AO34" s="225"/>
      <c r="AP34" s="225">
        <f t="shared" si="3"/>
        <v>9902</v>
      </c>
      <c r="AQ34" s="225">
        <v>5865</v>
      </c>
      <c r="AR34" s="225">
        <f t="shared" si="3"/>
        <v>15767</v>
      </c>
      <c r="AS34" s="225"/>
      <c r="AT34" s="185">
        <f t="shared" si="4"/>
        <v>-100</v>
      </c>
      <c r="AU34" s="184"/>
      <c r="AV34" s="184"/>
      <c r="AW34" s="184"/>
    </row>
    <row r="35" spans="1:49" ht="15" customHeight="1">
      <c r="A35" s="155"/>
      <c r="B35" s="155" t="s">
        <v>328</v>
      </c>
      <c r="C35" s="196">
        <f>SUM(C6:C34)</f>
        <v>245562370.00000006</v>
      </c>
      <c r="D35" s="196">
        <f t="shared" ref="D35:I35" si="6">SUM(D6:D34)</f>
        <v>489952811.00000006</v>
      </c>
      <c r="E35" s="196">
        <f t="shared" si="6"/>
        <v>725290524.00000012</v>
      </c>
      <c r="F35" s="196">
        <f>SUM(F6:F34)</f>
        <v>1038737295</v>
      </c>
      <c r="G35" s="196">
        <f t="shared" si="6"/>
        <v>253715783.99999994</v>
      </c>
      <c r="H35" s="196">
        <f t="shared" si="6"/>
        <v>560323974.99999964</v>
      </c>
      <c r="I35" s="196">
        <f t="shared" si="6"/>
        <v>920522305.99999928</v>
      </c>
      <c r="J35" s="196">
        <f t="shared" ref="J35:R35" si="7">SUM(J6:J34)</f>
        <v>1372383754.999999</v>
      </c>
      <c r="K35" s="196">
        <f t="shared" si="7"/>
        <v>408275969.99999988</v>
      </c>
      <c r="L35" s="196">
        <f t="shared" si="7"/>
        <v>457586075.99999952</v>
      </c>
      <c r="M35" s="196">
        <f t="shared" si="7"/>
        <v>865862045.9999994</v>
      </c>
      <c r="N35" s="196">
        <f t="shared" si="7"/>
        <v>369771640.00000006</v>
      </c>
      <c r="O35" s="196">
        <f t="shared" si="7"/>
        <v>1235633685.9999995</v>
      </c>
      <c r="P35" s="196">
        <f t="shared" si="7"/>
        <v>378609452.00000006</v>
      </c>
      <c r="Q35" s="196">
        <f t="shared" si="7"/>
        <v>1614243137.9999995</v>
      </c>
      <c r="R35" s="196">
        <f t="shared" si="7"/>
        <v>278180579.99999988</v>
      </c>
      <c r="S35" s="190">
        <f t="shared" si="0"/>
        <v>-31.864571897288002</v>
      </c>
      <c r="T35" s="190"/>
      <c r="U35" s="190"/>
      <c r="V35" s="190"/>
      <c r="W35" s="197"/>
      <c r="X35" s="248"/>
      <c r="Y35" s="155" t="s">
        <v>328</v>
      </c>
      <c r="Z35" s="155"/>
      <c r="AA35" s="155"/>
      <c r="AB35" s="155"/>
      <c r="AC35" s="155"/>
      <c r="AD35" s="196">
        <f t="shared" ref="AD35:AI35" si="8">SUM(AD6:AD34)</f>
        <v>242861873</v>
      </c>
      <c r="AE35" s="196">
        <f t="shared" si="8"/>
        <v>507243713</v>
      </c>
      <c r="AF35" s="196">
        <f t="shared" si="8"/>
        <v>743120070</v>
      </c>
      <c r="AG35" s="196">
        <f t="shared" si="8"/>
        <v>998554500.99999976</v>
      </c>
      <c r="AH35" s="196">
        <f t="shared" si="8"/>
        <v>251382011</v>
      </c>
      <c r="AI35" s="196">
        <f t="shared" si="8"/>
        <v>520407599.99999994</v>
      </c>
      <c r="AJ35" s="196">
        <f>SUM(AJ6:AJ34)</f>
        <v>758114989</v>
      </c>
      <c r="AK35" s="196">
        <f>SUM(AK6:AK34)</f>
        <v>1010102174.0000001</v>
      </c>
      <c r="AL35" s="202">
        <f>SUM(AL6:AL34)</f>
        <v>267062435</v>
      </c>
      <c r="AM35" s="202">
        <f t="shared" ref="AM35:AS35" si="9">SUM(AM6:AM34)</f>
        <v>272535673</v>
      </c>
      <c r="AN35" s="202">
        <f t="shared" si="9"/>
        <v>539598108.00000012</v>
      </c>
      <c r="AO35" s="202">
        <f t="shared" si="9"/>
        <v>250090893.99999994</v>
      </c>
      <c r="AP35" s="202">
        <f t="shared" si="9"/>
        <v>789689002</v>
      </c>
      <c r="AQ35" s="202">
        <f t="shared" si="9"/>
        <v>249501499</v>
      </c>
      <c r="AR35" s="202">
        <f t="shared" si="9"/>
        <v>1039190501</v>
      </c>
      <c r="AS35" s="202">
        <f t="shared" si="9"/>
        <v>277990424</v>
      </c>
      <c r="AT35" s="190">
        <f t="shared" si="4"/>
        <v>4.0919229243154405</v>
      </c>
      <c r="AU35" s="190"/>
      <c r="AV35" s="190"/>
      <c r="AW35" s="190"/>
    </row>
    <row r="36" spans="1:49" ht="15" customHeight="1">
      <c r="A36" s="97"/>
      <c r="I36" s="222">
        <f>I35-H35</f>
        <v>360198330.99999964</v>
      </c>
      <c r="W36" s="95"/>
      <c r="Y36" s="315" t="s">
        <v>620</v>
      </c>
      <c r="AB36" s="55"/>
      <c r="AH36" s="316"/>
      <c r="AJ36" s="157"/>
      <c r="AK36" s="157"/>
    </row>
    <row r="37" spans="1:49" ht="15" customHeight="1" thickBot="1">
      <c r="A37" s="290" t="s">
        <v>86</v>
      </c>
      <c r="B37" s="298" t="s">
        <v>48</v>
      </c>
      <c r="C37" s="300" t="s">
        <v>572</v>
      </c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1"/>
      <c r="W37" s="179"/>
      <c r="X37" s="290" t="s">
        <v>86</v>
      </c>
      <c r="Y37" s="298" t="s">
        <v>48</v>
      </c>
      <c r="Z37" s="302" t="s">
        <v>16</v>
      </c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</row>
    <row r="38" spans="1:49" ht="42" customHeight="1" thickTop="1">
      <c r="A38" s="289"/>
      <c r="B38" s="299"/>
      <c r="C38" s="76" t="s">
        <v>119</v>
      </c>
      <c r="D38" s="76" t="s">
        <v>120</v>
      </c>
      <c r="E38" s="76" t="s">
        <v>121</v>
      </c>
      <c r="F38" s="76" t="s">
        <v>565</v>
      </c>
      <c r="G38" s="76" t="s">
        <v>324</v>
      </c>
      <c r="H38" s="76" t="s">
        <v>325</v>
      </c>
      <c r="I38" s="76" t="s">
        <v>326</v>
      </c>
      <c r="J38" s="76" t="s">
        <v>566</v>
      </c>
      <c r="K38" s="76" t="s">
        <v>567</v>
      </c>
      <c r="L38" s="76" t="s">
        <v>571</v>
      </c>
      <c r="M38" s="76" t="s">
        <v>568</v>
      </c>
      <c r="N38" s="76" t="s">
        <v>573</v>
      </c>
      <c r="O38" s="76" t="s">
        <v>574</v>
      </c>
      <c r="P38" s="76" t="s">
        <v>598</v>
      </c>
      <c r="Q38" s="76" t="s">
        <v>599</v>
      </c>
      <c r="R38" s="76" t="s">
        <v>609</v>
      </c>
      <c r="S38" s="67" t="s">
        <v>123</v>
      </c>
      <c r="T38" s="67" t="s">
        <v>124</v>
      </c>
      <c r="U38" s="67" t="s">
        <v>575</v>
      </c>
      <c r="V38" s="67" t="s">
        <v>600</v>
      </c>
      <c r="W38" s="205"/>
      <c r="X38" s="289"/>
      <c r="Y38" s="299"/>
      <c r="Z38" s="76" t="s">
        <v>115</v>
      </c>
      <c r="AA38" s="76" t="s">
        <v>116</v>
      </c>
      <c r="AB38" s="76" t="s">
        <v>117</v>
      </c>
      <c r="AC38" s="76" t="s">
        <v>118</v>
      </c>
      <c r="AD38" s="76" t="s">
        <v>119</v>
      </c>
      <c r="AE38" s="76" t="s">
        <v>120</v>
      </c>
      <c r="AF38" s="76" t="s">
        <v>121</v>
      </c>
      <c r="AG38" s="76" t="s">
        <v>122</v>
      </c>
      <c r="AH38" s="76" t="s">
        <v>324</v>
      </c>
      <c r="AI38" s="76" t="s">
        <v>325</v>
      </c>
      <c r="AJ38" s="76" t="s">
        <v>326</v>
      </c>
      <c r="AK38" s="76" t="s">
        <v>566</v>
      </c>
      <c r="AL38" s="76" t="s">
        <v>567</v>
      </c>
      <c r="AM38" s="76" t="s">
        <v>571</v>
      </c>
      <c r="AN38" s="76" t="s">
        <v>568</v>
      </c>
      <c r="AO38" s="76" t="s">
        <v>573</v>
      </c>
      <c r="AP38" s="76" t="s">
        <v>574</v>
      </c>
      <c r="AQ38" s="76" t="s">
        <v>598</v>
      </c>
      <c r="AR38" s="76" t="s">
        <v>599</v>
      </c>
      <c r="AS38" s="200" t="s">
        <v>609</v>
      </c>
      <c r="AT38" s="67" t="s">
        <v>123</v>
      </c>
      <c r="AU38" s="67" t="s">
        <v>124</v>
      </c>
      <c r="AV38" s="67" t="s">
        <v>575</v>
      </c>
      <c r="AW38" s="67" t="s">
        <v>600</v>
      </c>
    </row>
    <row r="39" spans="1:49" ht="15" customHeight="1">
      <c r="A39" s="36">
        <v>1</v>
      </c>
      <c r="B39" s="80" t="s">
        <v>146</v>
      </c>
      <c r="C39" s="47"/>
      <c r="D39" s="47"/>
      <c r="E39" s="47"/>
      <c r="F39" s="182"/>
      <c r="G39" s="47"/>
      <c r="H39" s="47"/>
      <c r="I39" s="47"/>
      <c r="J39" s="100"/>
      <c r="K39" s="182"/>
      <c r="L39" s="111"/>
      <c r="M39" s="187" t="str">
        <f>IF(SUM(L39,K39)=0,"",SUM(K39,L39))</f>
        <v/>
      </c>
      <c r="N39" s="226"/>
      <c r="O39" s="226" t="str">
        <f>IF(SUM(M39:N39)=0,"  ",SUM(M39:N39))</f>
        <v xml:space="preserve">  </v>
      </c>
      <c r="P39" s="226"/>
      <c r="Q39" s="226" t="str">
        <f>IF(SUM(O39:P39)=0,"  ",SUM(O39:P39))</f>
        <v xml:space="preserve">  </v>
      </c>
      <c r="R39" s="187"/>
      <c r="S39" s="185" t="str">
        <f>IFERROR(R39/K39*100-100," ")</f>
        <v xml:space="preserve"> </v>
      </c>
      <c r="T39" s="184"/>
      <c r="U39" s="184"/>
      <c r="V39" s="184"/>
      <c r="W39" s="206"/>
      <c r="X39" s="36">
        <v>1</v>
      </c>
      <c r="Y39" s="80" t="s">
        <v>146</v>
      </c>
      <c r="AD39" s="47">
        <v>0</v>
      </c>
      <c r="AE39" s="47">
        <v>3350</v>
      </c>
      <c r="AF39" s="47">
        <v>3350</v>
      </c>
      <c r="AG39" s="47">
        <v>3350</v>
      </c>
      <c r="AH39" s="47"/>
      <c r="AI39" s="47"/>
      <c r="AJ39" s="47">
        <v>0</v>
      </c>
      <c r="AK39" s="100"/>
      <c r="AL39" s="182"/>
      <c r="AM39" s="111"/>
      <c r="AN39" s="187" t="str">
        <f>IF(SUM(AM39,AL39)=0,"",SUM(AL39,AM39))</f>
        <v/>
      </c>
      <c r="AO39" s="226"/>
      <c r="AP39" s="226" t="str">
        <f>IF(SUM(AN39:AO39)=0,"  ",SUM(AN39:AO39))</f>
        <v xml:space="preserve">  </v>
      </c>
      <c r="AQ39" s="226"/>
      <c r="AR39" s="226" t="str">
        <f>IF(SUM(AP39:AQ39)=0,"  ",SUM(AP39:AQ39))</f>
        <v xml:space="preserve">  </v>
      </c>
      <c r="AS39" s="226"/>
      <c r="AT39" s="185" t="str">
        <f>IFERROR(AS39/AL39*100-100," ")</f>
        <v xml:space="preserve"> </v>
      </c>
      <c r="AU39" s="184" t="str">
        <f>IFERROR(AN39/AI39*100-100," ")</f>
        <v xml:space="preserve"> </v>
      </c>
      <c r="AV39" s="184" t="str">
        <f>IFERROR(AP39/AJ39*100-100," ")</f>
        <v xml:space="preserve"> </v>
      </c>
      <c r="AW39" s="184" t="str">
        <f>IFERROR(AR39/AK39*100-100," ")</f>
        <v xml:space="preserve"> </v>
      </c>
    </row>
    <row r="40" spans="1:49" ht="15" customHeight="1">
      <c r="A40" s="44">
        <v>2</v>
      </c>
      <c r="B40" s="81" t="s">
        <v>147</v>
      </c>
      <c r="C40" s="47"/>
      <c r="D40" s="47"/>
      <c r="E40" s="47"/>
      <c r="F40" s="182"/>
      <c r="G40" s="47" t="s">
        <v>344</v>
      </c>
      <c r="H40" s="47"/>
      <c r="I40" s="47"/>
      <c r="J40" s="100"/>
      <c r="K40" s="182"/>
      <c r="L40" s="111"/>
      <c r="M40" s="187" t="str">
        <f t="shared" ref="M40:M103" si="10">IF(SUM(L40,K40)=0,"",SUM(K40,L40))</f>
        <v/>
      </c>
      <c r="N40" s="226"/>
      <c r="O40" s="226" t="str">
        <f>IF(SUM(M40:N40)=0,"  ",SUM(M40:N40))</f>
        <v xml:space="preserve">  </v>
      </c>
      <c r="P40" s="226"/>
      <c r="Q40" s="226" t="str">
        <f t="shared" ref="Q40:Q103" si="11">IF(SUM(O40:P40)=0,"  ",SUM(O40:P40))</f>
        <v xml:space="preserve">  </v>
      </c>
      <c r="R40" s="187"/>
      <c r="S40" s="185" t="str">
        <f t="shared" ref="S40:S103" si="12">IFERROR(R40/K40*100-100," ")</f>
        <v xml:space="preserve"> </v>
      </c>
      <c r="T40" s="184"/>
      <c r="U40" s="184"/>
      <c r="V40" s="184"/>
      <c r="W40" s="206"/>
      <c r="X40" s="44">
        <v>2</v>
      </c>
      <c r="Y40" s="81" t="s">
        <v>147</v>
      </c>
      <c r="AD40" s="47">
        <v>143181</v>
      </c>
      <c r="AE40" s="47">
        <v>172357</v>
      </c>
      <c r="AF40" s="47">
        <v>273722</v>
      </c>
      <c r="AG40" s="47">
        <v>358064.99999999988</v>
      </c>
      <c r="AH40" s="47">
        <v>160737</v>
      </c>
      <c r="AI40" s="47">
        <v>224286</v>
      </c>
      <c r="AJ40" s="47">
        <v>300046</v>
      </c>
      <c r="AK40" s="100">
        <v>423781.99999999994</v>
      </c>
      <c r="AL40" s="182">
        <v>51717</v>
      </c>
      <c r="AM40" s="111">
        <v>28409</v>
      </c>
      <c r="AN40" s="187">
        <f>IF(SUM(AM40,AL40)=0,"",SUM(AL40,AM40))</f>
        <v>80126</v>
      </c>
      <c r="AO40" s="226">
        <v>111310</v>
      </c>
      <c r="AP40" s="226">
        <f>IF(SUM(AN40:AO40)=0,"  ",SUM(AN40:AO40))</f>
        <v>191436</v>
      </c>
      <c r="AQ40" s="226">
        <v>60387</v>
      </c>
      <c r="AR40" s="226">
        <f>IF(SUM(AP40:AQ40)=0,"  ",SUM(AP40:AQ40))</f>
        <v>251823</v>
      </c>
      <c r="AS40" s="226">
        <v>127610.00000000003</v>
      </c>
      <c r="AT40" s="185">
        <f t="shared" ref="AT40:AT103" si="13">IFERROR(AS40/AL40*100-100," ")</f>
        <v>146.74671771371121</v>
      </c>
      <c r="AU40" s="184"/>
      <c r="AV40" s="184"/>
      <c r="AW40" s="184"/>
    </row>
    <row r="41" spans="1:49" ht="15" customHeight="1">
      <c r="A41" s="44">
        <v>3</v>
      </c>
      <c r="B41" s="81" t="s">
        <v>148</v>
      </c>
      <c r="C41" s="47">
        <v>68499</v>
      </c>
      <c r="D41" s="47">
        <v>191150</v>
      </c>
      <c r="E41" s="47">
        <v>232985</v>
      </c>
      <c r="F41" s="182">
        <v>357040</v>
      </c>
      <c r="G41" s="47">
        <v>224701</v>
      </c>
      <c r="H41" s="47">
        <v>501531.99999999994</v>
      </c>
      <c r="I41" s="47">
        <v>562658</v>
      </c>
      <c r="J41" s="100">
        <v>867076.99999999988</v>
      </c>
      <c r="K41" s="182">
        <v>24631</v>
      </c>
      <c r="L41" s="111">
        <v>340242</v>
      </c>
      <c r="M41" s="187">
        <f t="shared" si="10"/>
        <v>364873</v>
      </c>
      <c r="N41" s="226">
        <v>217783</v>
      </c>
      <c r="O41" s="226">
        <f t="shared" ref="O41:O104" si="14">IF(SUM(M41:N41)=0,"  ",SUM(M41:N41))</f>
        <v>582656</v>
      </c>
      <c r="P41" s="226">
        <v>90345</v>
      </c>
      <c r="Q41" s="226">
        <f t="shared" si="11"/>
        <v>673001</v>
      </c>
      <c r="R41" s="187">
        <v>62026</v>
      </c>
      <c r="S41" s="185">
        <f t="shared" si="12"/>
        <v>151.82087613170395</v>
      </c>
      <c r="T41" s="184"/>
      <c r="U41" s="184"/>
      <c r="V41" s="184"/>
      <c r="W41" s="206"/>
      <c r="X41" s="44">
        <v>3</v>
      </c>
      <c r="Y41" s="81" t="s">
        <v>148</v>
      </c>
      <c r="AD41" s="47">
        <v>1740862.0000000002</v>
      </c>
      <c r="AE41" s="47">
        <v>3239796.0000000005</v>
      </c>
      <c r="AF41" s="47">
        <v>4649451</v>
      </c>
      <c r="AG41" s="47">
        <v>6213675.0000000009</v>
      </c>
      <c r="AH41" s="47">
        <v>1029993</v>
      </c>
      <c r="AI41" s="47">
        <v>2877394</v>
      </c>
      <c r="AJ41" s="47">
        <v>3980552</v>
      </c>
      <c r="AK41" s="100">
        <v>5088040</v>
      </c>
      <c r="AL41" s="182">
        <v>2348903.9999999995</v>
      </c>
      <c r="AM41" s="111">
        <v>1575230</v>
      </c>
      <c r="AN41" s="187">
        <f>IF(SUM(AM41,AL41)=0,"",SUM(AL41,AM41))</f>
        <v>3924133.9999999995</v>
      </c>
      <c r="AO41" s="226">
        <v>2255598.9999999995</v>
      </c>
      <c r="AP41" s="226">
        <f t="shared" ref="AP41:AP104" si="15">IF(SUM(AN41:AO41)=0,"  ",SUM(AN41:AO41))</f>
        <v>6179732.9999999991</v>
      </c>
      <c r="AQ41" s="226">
        <v>3933224.9999999995</v>
      </c>
      <c r="AR41" s="226">
        <f t="shared" ref="AR41:AR104" si="16">IF(SUM(AP41:AQ41)=0,"  ",SUM(AP41:AQ41))</f>
        <v>10112957.999999998</v>
      </c>
      <c r="AS41" s="226">
        <v>1571467.0000000002</v>
      </c>
      <c r="AT41" s="185">
        <f t="shared" si="13"/>
        <v>-33.0978618112958</v>
      </c>
      <c r="AU41" s="184"/>
      <c r="AV41" s="184"/>
      <c r="AW41" s="184"/>
    </row>
    <row r="42" spans="1:49" ht="15" customHeight="1">
      <c r="A42" s="44">
        <v>4</v>
      </c>
      <c r="B42" s="81" t="s">
        <v>149</v>
      </c>
      <c r="C42" s="47"/>
      <c r="D42" s="47"/>
      <c r="E42" s="47"/>
      <c r="F42" s="182"/>
      <c r="G42" s="47" t="s">
        <v>344</v>
      </c>
      <c r="H42" s="47"/>
      <c r="I42" s="47"/>
      <c r="J42" s="100"/>
      <c r="K42" s="182"/>
      <c r="L42" s="111"/>
      <c r="M42" s="187" t="str">
        <f t="shared" si="10"/>
        <v/>
      </c>
      <c r="N42" s="226"/>
      <c r="O42" s="226" t="str">
        <f t="shared" si="14"/>
        <v xml:space="preserve">  </v>
      </c>
      <c r="P42" s="226"/>
      <c r="Q42" s="226" t="str">
        <f t="shared" si="11"/>
        <v xml:space="preserve">  </v>
      </c>
      <c r="R42" s="187"/>
      <c r="S42" s="185" t="str">
        <f t="shared" si="12"/>
        <v xml:space="preserve"> </v>
      </c>
      <c r="T42" s="184"/>
      <c r="U42" s="184"/>
      <c r="V42" s="184"/>
      <c r="W42" s="206"/>
      <c r="X42" s="44">
        <v>4</v>
      </c>
      <c r="Y42" s="81" t="s">
        <v>149</v>
      </c>
      <c r="AD42" s="47">
        <v>160806</v>
      </c>
      <c r="AE42" s="47">
        <v>600295</v>
      </c>
      <c r="AF42" s="47">
        <v>717002</v>
      </c>
      <c r="AG42" s="47">
        <v>994782</v>
      </c>
      <c r="AH42" s="47">
        <v>372068</v>
      </c>
      <c r="AI42" s="47">
        <v>704160</v>
      </c>
      <c r="AJ42" s="47">
        <v>1111489</v>
      </c>
      <c r="AK42" s="100">
        <v>1374976</v>
      </c>
      <c r="AL42" s="182">
        <v>201814.99999999997</v>
      </c>
      <c r="AM42" s="111">
        <v>535787</v>
      </c>
      <c r="AN42" s="187">
        <f>IF(SUM(AM42,AL42)=0,"",SUM(AL42,AM42))</f>
        <v>737602</v>
      </c>
      <c r="AO42" s="226">
        <v>244206</v>
      </c>
      <c r="AP42" s="226">
        <f t="shared" si="15"/>
        <v>981808</v>
      </c>
      <c r="AQ42" s="226">
        <v>502264</v>
      </c>
      <c r="AR42" s="226">
        <f t="shared" si="16"/>
        <v>1484072</v>
      </c>
      <c r="AS42" s="226">
        <v>171258</v>
      </c>
      <c r="AT42" s="185">
        <f t="shared" si="13"/>
        <v>-15.141094566806217</v>
      </c>
      <c r="AU42" s="184"/>
      <c r="AV42" s="184"/>
      <c r="AW42" s="184"/>
    </row>
    <row r="43" spans="1:49" ht="15" customHeight="1">
      <c r="A43" s="44">
        <v>5</v>
      </c>
      <c r="B43" s="81" t="s">
        <v>56</v>
      </c>
      <c r="C43" s="47">
        <v>1901006.0000000007</v>
      </c>
      <c r="D43" s="47">
        <v>3736829</v>
      </c>
      <c r="E43" s="47">
        <v>5221963</v>
      </c>
      <c r="F43" s="182">
        <v>6336257</v>
      </c>
      <c r="G43" s="47">
        <v>1957593</v>
      </c>
      <c r="H43" s="47">
        <v>4026126.0000000005</v>
      </c>
      <c r="I43" s="47">
        <v>5414310</v>
      </c>
      <c r="J43" s="100">
        <v>8116202</v>
      </c>
      <c r="K43" s="182">
        <v>1471786.0000000002</v>
      </c>
      <c r="L43" s="111">
        <v>1511810.0000000002</v>
      </c>
      <c r="M43" s="187">
        <f t="shared" si="10"/>
        <v>2983596.0000000005</v>
      </c>
      <c r="N43" s="226">
        <v>1886348.0000000005</v>
      </c>
      <c r="O43" s="226">
        <f t="shared" si="14"/>
        <v>4869944.0000000009</v>
      </c>
      <c r="P43" s="226">
        <v>1151854.0000000005</v>
      </c>
      <c r="Q43" s="226">
        <f t="shared" si="11"/>
        <v>6021798.0000000019</v>
      </c>
      <c r="R43" s="187">
        <v>1668091.9999999998</v>
      </c>
      <c r="S43" s="185">
        <f t="shared" si="12"/>
        <v>13.337944510954685</v>
      </c>
      <c r="T43" s="184"/>
      <c r="U43" s="184"/>
      <c r="V43" s="184"/>
      <c r="W43" s="206"/>
      <c r="X43" s="44">
        <v>5</v>
      </c>
      <c r="Y43" s="81" t="s">
        <v>56</v>
      </c>
      <c r="AD43" s="47">
        <v>13118218.999999991</v>
      </c>
      <c r="AE43" s="47">
        <v>29766043.999999993</v>
      </c>
      <c r="AF43" s="47">
        <v>44490898</v>
      </c>
      <c r="AG43" s="47">
        <v>61036548.99999997</v>
      </c>
      <c r="AH43" s="47">
        <v>15720881</v>
      </c>
      <c r="AI43" s="47">
        <v>33733457.99999997</v>
      </c>
      <c r="AJ43" s="47">
        <v>50542751.999999955</v>
      </c>
      <c r="AK43" s="100">
        <v>68556548.000000045</v>
      </c>
      <c r="AL43" s="182">
        <v>14613088.999999996</v>
      </c>
      <c r="AM43" s="111">
        <v>11459003.999999994</v>
      </c>
      <c r="AN43" s="187">
        <f>IF(SUM(AM43,AL43)=0,"",SUM(AL43,AM43))</f>
        <v>26072092.999999993</v>
      </c>
      <c r="AO43" s="226">
        <v>10165584.000000006</v>
      </c>
      <c r="AP43" s="226">
        <f t="shared" si="15"/>
        <v>36237677</v>
      </c>
      <c r="AQ43" s="226">
        <v>7877478.0000000019</v>
      </c>
      <c r="AR43" s="226">
        <f t="shared" si="16"/>
        <v>44115155</v>
      </c>
      <c r="AS43" s="226">
        <v>10745540.999999994</v>
      </c>
      <c r="AT43" s="185">
        <f t="shared" si="13"/>
        <v>-26.466327550595253</v>
      </c>
      <c r="AU43" s="184"/>
      <c r="AV43" s="184"/>
      <c r="AW43" s="184"/>
    </row>
    <row r="44" spans="1:49" ht="15" customHeight="1">
      <c r="A44" s="44">
        <v>6</v>
      </c>
      <c r="B44" s="81" t="s">
        <v>151</v>
      </c>
      <c r="C44" s="47"/>
      <c r="D44" s="47"/>
      <c r="E44" s="47">
        <v>11589</v>
      </c>
      <c r="F44" s="182">
        <v>11589</v>
      </c>
      <c r="G44" s="47" t="s">
        <v>344</v>
      </c>
      <c r="H44" s="47"/>
      <c r="I44" s="47">
        <v>6674</v>
      </c>
      <c r="J44" s="100">
        <v>6674</v>
      </c>
      <c r="K44" s="182"/>
      <c r="L44" s="111"/>
      <c r="M44" s="187" t="str">
        <f t="shared" si="10"/>
        <v/>
      </c>
      <c r="N44" s="226"/>
      <c r="O44" s="226" t="str">
        <f t="shared" si="14"/>
        <v xml:space="preserve">  </v>
      </c>
      <c r="P44" s="226"/>
      <c r="Q44" s="226" t="str">
        <f t="shared" si="11"/>
        <v xml:space="preserve">  </v>
      </c>
      <c r="R44" s="187"/>
      <c r="S44" s="185" t="str">
        <f t="shared" si="12"/>
        <v xml:space="preserve"> </v>
      </c>
      <c r="T44" s="184"/>
      <c r="U44" s="184"/>
      <c r="V44" s="184"/>
      <c r="W44" s="206"/>
      <c r="X44" s="44">
        <v>6</v>
      </c>
      <c r="Y44" s="81" t="s">
        <v>151</v>
      </c>
      <c r="AD44" s="47">
        <v>62176.000000000007</v>
      </c>
      <c r="AE44" s="47">
        <v>132710</v>
      </c>
      <c r="AF44" s="47">
        <v>169452</v>
      </c>
      <c r="AG44" s="47">
        <v>232810</v>
      </c>
      <c r="AH44" s="47">
        <v>24429</v>
      </c>
      <c r="AI44" s="47">
        <v>61449</v>
      </c>
      <c r="AJ44" s="47">
        <v>103191</v>
      </c>
      <c r="AK44" s="100">
        <v>139118</v>
      </c>
      <c r="AL44" s="182">
        <v>46005</v>
      </c>
      <c r="AM44" s="111"/>
      <c r="AN44" s="187">
        <f t="shared" ref="AN44:AN107" si="17">IF(SUM(AM44,AL44)=0,"",SUM(AL44,AM44))</f>
        <v>46005</v>
      </c>
      <c r="AO44" s="226">
        <v>98047</v>
      </c>
      <c r="AP44" s="226">
        <f t="shared" si="15"/>
        <v>144052</v>
      </c>
      <c r="AQ44" s="226">
        <v>46236</v>
      </c>
      <c r="AR44" s="226">
        <f t="shared" si="16"/>
        <v>190288</v>
      </c>
      <c r="AS44" s="226">
        <v>15617</v>
      </c>
      <c r="AT44" s="185">
        <f t="shared" si="13"/>
        <v>-66.053689816324322</v>
      </c>
      <c r="AU44" s="184"/>
      <c r="AV44" s="184"/>
      <c r="AW44" s="184"/>
    </row>
    <row r="45" spans="1:49" ht="15" customHeight="1">
      <c r="A45" s="44">
        <v>7</v>
      </c>
      <c r="B45" s="81" t="s">
        <v>63</v>
      </c>
      <c r="C45" s="47">
        <v>6092402.0000000009</v>
      </c>
      <c r="D45" s="47">
        <v>11687015.000000002</v>
      </c>
      <c r="E45" s="47">
        <v>18174999.000000004</v>
      </c>
      <c r="F45" s="182">
        <v>24430418</v>
      </c>
      <c r="G45" s="47">
        <v>6623633</v>
      </c>
      <c r="H45" s="47">
        <v>9089698</v>
      </c>
      <c r="I45" s="47">
        <v>11378019.999999994</v>
      </c>
      <c r="J45" s="100">
        <v>13913219.000000009</v>
      </c>
      <c r="K45" s="182">
        <v>3943688.9999999995</v>
      </c>
      <c r="L45" s="111">
        <v>3942239.9999999991</v>
      </c>
      <c r="M45" s="187">
        <f t="shared" si="10"/>
        <v>7885928.9999999981</v>
      </c>
      <c r="N45" s="226">
        <v>4145166.9999999991</v>
      </c>
      <c r="O45" s="226">
        <f t="shared" si="14"/>
        <v>12031095.999999996</v>
      </c>
      <c r="P45" s="226">
        <v>4540868</v>
      </c>
      <c r="Q45" s="226">
        <f t="shared" si="11"/>
        <v>16571963.999999996</v>
      </c>
      <c r="R45" s="187">
        <v>4339234</v>
      </c>
      <c r="S45" s="185">
        <f t="shared" si="12"/>
        <v>10.029822331324809</v>
      </c>
      <c r="T45" s="184"/>
      <c r="U45" s="184"/>
      <c r="V45" s="184"/>
      <c r="W45" s="206"/>
      <c r="X45" s="44">
        <v>7</v>
      </c>
      <c r="Y45" s="81" t="s">
        <v>63</v>
      </c>
      <c r="AD45" s="47">
        <v>5537356</v>
      </c>
      <c r="AE45" s="47">
        <v>11072426</v>
      </c>
      <c r="AF45" s="47">
        <v>17496240</v>
      </c>
      <c r="AG45" s="47">
        <v>25164408.000000011</v>
      </c>
      <c r="AH45" s="47">
        <v>5341903</v>
      </c>
      <c r="AI45" s="47">
        <v>10151084.000000004</v>
      </c>
      <c r="AJ45" s="47">
        <v>14480853.000000004</v>
      </c>
      <c r="AK45" s="100">
        <v>19457832.000000007</v>
      </c>
      <c r="AL45" s="182">
        <v>9487614</v>
      </c>
      <c r="AM45" s="111">
        <v>5904738.9999999972</v>
      </c>
      <c r="AN45" s="187">
        <f t="shared" si="17"/>
        <v>15392352.999999996</v>
      </c>
      <c r="AO45" s="226">
        <v>4778162</v>
      </c>
      <c r="AP45" s="226">
        <f t="shared" si="15"/>
        <v>20170514.999999996</v>
      </c>
      <c r="AQ45" s="226">
        <v>4192196.9999999991</v>
      </c>
      <c r="AR45" s="226">
        <f t="shared" si="16"/>
        <v>24362711.999999996</v>
      </c>
      <c r="AS45" s="226">
        <v>4979661.0000000019</v>
      </c>
      <c r="AT45" s="185">
        <f t="shared" si="13"/>
        <v>-47.514085206248893</v>
      </c>
      <c r="AU45" s="184"/>
      <c r="AV45" s="184"/>
      <c r="AW45" s="184"/>
    </row>
    <row r="46" spans="1:49" ht="15" customHeight="1">
      <c r="A46" s="44">
        <v>8</v>
      </c>
      <c r="B46" s="81" t="s">
        <v>154</v>
      </c>
      <c r="C46" s="47">
        <v>292657</v>
      </c>
      <c r="D46" s="47">
        <v>714930</v>
      </c>
      <c r="E46" s="47">
        <v>1012983</v>
      </c>
      <c r="F46" s="182">
        <v>1169338</v>
      </c>
      <c r="G46" s="47">
        <v>325624</v>
      </c>
      <c r="H46" s="47">
        <v>464843</v>
      </c>
      <c r="I46" s="47">
        <v>633198</v>
      </c>
      <c r="J46" s="100">
        <v>831513</v>
      </c>
      <c r="K46" s="182">
        <v>197146</v>
      </c>
      <c r="L46" s="111">
        <v>259476</v>
      </c>
      <c r="M46" s="187">
        <f t="shared" si="10"/>
        <v>456622</v>
      </c>
      <c r="N46" s="226">
        <v>209378</v>
      </c>
      <c r="O46" s="226">
        <f t="shared" si="14"/>
        <v>666000</v>
      </c>
      <c r="P46" s="226">
        <v>164215</v>
      </c>
      <c r="Q46" s="226">
        <f t="shared" si="11"/>
        <v>830215</v>
      </c>
      <c r="R46" s="187">
        <v>96090</v>
      </c>
      <c r="S46" s="185">
        <f t="shared" si="12"/>
        <v>-51.259472675073297</v>
      </c>
      <c r="T46" s="184"/>
      <c r="U46" s="184"/>
      <c r="V46" s="184"/>
      <c r="W46" s="206"/>
      <c r="X46" s="44">
        <v>8</v>
      </c>
      <c r="Y46" s="81" t="s">
        <v>154</v>
      </c>
      <c r="AD46" s="47">
        <v>308316.00000000006</v>
      </c>
      <c r="AE46" s="47">
        <v>1227481.9999999998</v>
      </c>
      <c r="AF46" s="47">
        <v>1524830.9999999998</v>
      </c>
      <c r="AG46" s="47">
        <v>2162927.9999999995</v>
      </c>
      <c r="AH46" s="47">
        <v>464238</v>
      </c>
      <c r="AI46" s="47">
        <v>969487</v>
      </c>
      <c r="AJ46" s="47">
        <v>2393365</v>
      </c>
      <c r="AK46" s="100">
        <v>3987138.0000000019</v>
      </c>
      <c r="AL46" s="182">
        <v>873725.00000000023</v>
      </c>
      <c r="AM46" s="111">
        <v>1220611.0000000005</v>
      </c>
      <c r="AN46" s="187">
        <f t="shared" si="17"/>
        <v>2094336.0000000007</v>
      </c>
      <c r="AO46" s="226">
        <v>365108.99999999994</v>
      </c>
      <c r="AP46" s="226">
        <f t="shared" si="15"/>
        <v>2459445.0000000005</v>
      </c>
      <c r="AQ46" s="226">
        <v>427427.99999999994</v>
      </c>
      <c r="AR46" s="226">
        <f t="shared" si="16"/>
        <v>2886873.0000000005</v>
      </c>
      <c r="AS46" s="226">
        <v>435022.99999999994</v>
      </c>
      <c r="AT46" s="185">
        <f t="shared" si="13"/>
        <v>-50.210535351512227</v>
      </c>
      <c r="AU46" s="184"/>
      <c r="AV46" s="184"/>
      <c r="AW46" s="184"/>
    </row>
    <row r="47" spans="1:49" ht="15" customHeight="1">
      <c r="A47" s="44">
        <v>9</v>
      </c>
      <c r="B47" s="81" t="s">
        <v>70</v>
      </c>
      <c r="C47" s="47">
        <v>1213533</v>
      </c>
      <c r="D47" s="47">
        <v>3314395</v>
      </c>
      <c r="E47" s="47">
        <v>4102006</v>
      </c>
      <c r="F47" s="182">
        <v>5045636</v>
      </c>
      <c r="G47" s="47">
        <v>1225366</v>
      </c>
      <c r="H47" s="47">
        <v>3733716</v>
      </c>
      <c r="I47" s="47">
        <v>5690903.9999999991</v>
      </c>
      <c r="J47" s="100">
        <v>6506163</v>
      </c>
      <c r="K47" s="182">
        <v>203990</v>
      </c>
      <c r="L47" s="111">
        <v>1035822</v>
      </c>
      <c r="M47" s="187">
        <f t="shared" si="10"/>
        <v>1239812</v>
      </c>
      <c r="N47" s="226">
        <v>473959</v>
      </c>
      <c r="O47" s="226">
        <f t="shared" si="14"/>
        <v>1713771</v>
      </c>
      <c r="P47" s="226">
        <v>369286</v>
      </c>
      <c r="Q47" s="226">
        <f t="shared" si="11"/>
        <v>2083057</v>
      </c>
      <c r="R47" s="187">
        <v>648569</v>
      </c>
      <c r="S47" s="185">
        <f t="shared" si="12"/>
        <v>217.9415657630276</v>
      </c>
      <c r="T47" s="184"/>
      <c r="U47" s="184"/>
      <c r="V47" s="184"/>
      <c r="W47" s="206"/>
      <c r="X47" s="44">
        <v>9</v>
      </c>
      <c r="Y47" s="81" t="s">
        <v>70</v>
      </c>
      <c r="AD47" s="47">
        <v>405161.99999999994</v>
      </c>
      <c r="AE47" s="47">
        <v>887668</v>
      </c>
      <c r="AF47" s="47">
        <v>1435991</v>
      </c>
      <c r="AG47" s="47">
        <v>1983930.9999999998</v>
      </c>
      <c r="AH47" s="47">
        <v>602277</v>
      </c>
      <c r="AI47" s="47">
        <v>1587078</v>
      </c>
      <c r="AJ47" s="47">
        <v>2615566</v>
      </c>
      <c r="AK47" s="100">
        <v>4419559.0000000037</v>
      </c>
      <c r="AL47" s="182">
        <v>545812.99999999988</v>
      </c>
      <c r="AM47" s="111">
        <v>333671.99999999994</v>
      </c>
      <c r="AN47" s="187">
        <f t="shared" si="17"/>
        <v>879484.99999999977</v>
      </c>
      <c r="AO47" s="226">
        <v>795765</v>
      </c>
      <c r="AP47" s="226">
        <f t="shared" si="15"/>
        <v>1675249.9999999998</v>
      </c>
      <c r="AQ47" s="226">
        <v>659684.99999999988</v>
      </c>
      <c r="AR47" s="226">
        <f t="shared" si="16"/>
        <v>2334934.9999999995</v>
      </c>
      <c r="AS47" s="226">
        <v>497057.99999999994</v>
      </c>
      <c r="AT47" s="185">
        <f t="shared" si="13"/>
        <v>-8.9325464948617821</v>
      </c>
      <c r="AU47" s="184"/>
      <c r="AV47" s="184"/>
      <c r="AW47" s="184"/>
    </row>
    <row r="48" spans="1:49" ht="15" customHeight="1">
      <c r="A48" s="44">
        <v>10</v>
      </c>
      <c r="B48" s="81" t="s">
        <v>155</v>
      </c>
      <c r="C48" s="47"/>
      <c r="D48" s="47">
        <v>25053</v>
      </c>
      <c r="E48" s="47">
        <v>25053</v>
      </c>
      <c r="F48" s="182">
        <v>25053</v>
      </c>
      <c r="G48" s="47" t="s">
        <v>344</v>
      </c>
      <c r="H48" s="47"/>
      <c r="I48" s="47">
        <v>21665</v>
      </c>
      <c r="J48" s="100">
        <v>33578</v>
      </c>
      <c r="K48" s="182">
        <v>65336</v>
      </c>
      <c r="L48" s="111">
        <v>32635</v>
      </c>
      <c r="M48" s="187">
        <f t="shared" si="10"/>
        <v>97971</v>
      </c>
      <c r="N48" s="226">
        <v>120257</v>
      </c>
      <c r="O48" s="226">
        <f t="shared" si="14"/>
        <v>218228</v>
      </c>
      <c r="P48" s="226">
        <v>107681</v>
      </c>
      <c r="Q48" s="226">
        <f t="shared" si="11"/>
        <v>325909</v>
      </c>
      <c r="R48" s="187">
        <v>139602</v>
      </c>
      <c r="S48" s="185">
        <f t="shared" si="12"/>
        <v>113.66780947716418</v>
      </c>
      <c r="T48" s="184"/>
      <c r="U48" s="184"/>
      <c r="V48" s="184"/>
      <c r="W48" s="206"/>
      <c r="X48" s="44">
        <v>10</v>
      </c>
      <c r="Y48" s="81" t="s">
        <v>155</v>
      </c>
      <c r="AD48" s="47">
        <v>77397</v>
      </c>
      <c r="AE48" s="47">
        <v>262588</v>
      </c>
      <c r="AF48" s="47">
        <v>417901</v>
      </c>
      <c r="AG48" s="47">
        <v>715895.00000000012</v>
      </c>
      <c r="AH48" s="47">
        <v>274693</v>
      </c>
      <c r="AI48" s="47">
        <v>1076996</v>
      </c>
      <c r="AJ48" s="47">
        <v>1478483</v>
      </c>
      <c r="AK48" s="100">
        <v>1716286</v>
      </c>
      <c r="AL48" s="182">
        <v>345069</v>
      </c>
      <c r="AM48" s="111">
        <v>251048</v>
      </c>
      <c r="AN48" s="187">
        <f t="shared" si="17"/>
        <v>596117</v>
      </c>
      <c r="AO48" s="226">
        <v>152143</v>
      </c>
      <c r="AP48" s="226">
        <f t="shared" si="15"/>
        <v>748260</v>
      </c>
      <c r="AQ48" s="226">
        <v>147740</v>
      </c>
      <c r="AR48" s="226">
        <f t="shared" si="16"/>
        <v>896000</v>
      </c>
      <c r="AS48" s="226">
        <v>160448</v>
      </c>
      <c r="AT48" s="185">
        <f t="shared" si="13"/>
        <v>-53.502632806771977</v>
      </c>
      <c r="AU48" s="184"/>
      <c r="AV48" s="184"/>
      <c r="AW48" s="184"/>
    </row>
    <row r="49" spans="1:49" ht="15" customHeight="1">
      <c r="A49" s="44">
        <v>11</v>
      </c>
      <c r="B49" s="81" t="s">
        <v>156</v>
      </c>
      <c r="C49" s="47"/>
      <c r="D49" s="47"/>
      <c r="E49" s="47"/>
      <c r="F49" s="182">
        <v>25168</v>
      </c>
      <c r="G49" s="47">
        <v>32478</v>
      </c>
      <c r="H49" s="47">
        <v>103591</v>
      </c>
      <c r="I49" s="47">
        <v>103591</v>
      </c>
      <c r="J49" s="100">
        <v>103591</v>
      </c>
      <c r="K49" s="182"/>
      <c r="L49" s="111"/>
      <c r="M49" s="187" t="str">
        <f t="shared" si="10"/>
        <v/>
      </c>
      <c r="N49" s="226"/>
      <c r="O49" s="226" t="str">
        <f t="shared" si="14"/>
        <v xml:space="preserve">  </v>
      </c>
      <c r="P49" s="226">
        <v>56895</v>
      </c>
      <c r="Q49" s="226">
        <f t="shared" si="11"/>
        <v>56895</v>
      </c>
      <c r="R49" s="187"/>
      <c r="S49" s="185" t="str">
        <f t="shared" si="12"/>
        <v xml:space="preserve"> </v>
      </c>
      <c r="T49" s="184"/>
      <c r="U49" s="184"/>
      <c r="V49" s="184"/>
      <c r="W49" s="206"/>
      <c r="X49" s="44">
        <v>11</v>
      </c>
      <c r="Y49" s="81" t="s">
        <v>156</v>
      </c>
      <c r="AD49" s="47">
        <v>289866</v>
      </c>
      <c r="AE49" s="47">
        <v>589492</v>
      </c>
      <c r="AF49" s="47">
        <v>815223</v>
      </c>
      <c r="AG49" s="47">
        <v>885135</v>
      </c>
      <c r="AH49" s="47">
        <v>244589</v>
      </c>
      <c r="AI49" s="47">
        <v>325774</v>
      </c>
      <c r="AJ49" s="47">
        <v>537151</v>
      </c>
      <c r="AK49" s="100">
        <v>701024.00000000012</v>
      </c>
      <c r="AL49" s="182">
        <v>238947</v>
      </c>
      <c r="AM49" s="111">
        <v>177177</v>
      </c>
      <c r="AN49" s="187">
        <f t="shared" si="17"/>
        <v>416124</v>
      </c>
      <c r="AO49" s="226">
        <v>280264</v>
      </c>
      <c r="AP49" s="226">
        <f t="shared" si="15"/>
        <v>696388</v>
      </c>
      <c r="AQ49" s="226">
        <v>138253</v>
      </c>
      <c r="AR49" s="226">
        <f t="shared" si="16"/>
        <v>834641</v>
      </c>
      <c r="AS49" s="226">
        <v>137187</v>
      </c>
      <c r="AT49" s="185">
        <f t="shared" si="13"/>
        <v>-42.586849803512919</v>
      </c>
      <c r="AU49" s="184"/>
      <c r="AV49" s="184"/>
      <c r="AW49" s="184"/>
    </row>
    <row r="50" spans="1:49" ht="15" customHeight="1">
      <c r="A50" s="44">
        <v>12</v>
      </c>
      <c r="B50" s="81" t="s">
        <v>157</v>
      </c>
      <c r="C50" s="47">
        <v>1115537</v>
      </c>
      <c r="D50" s="47">
        <v>1544966</v>
      </c>
      <c r="E50" s="47">
        <v>2285828</v>
      </c>
      <c r="F50" s="182">
        <v>3003997</v>
      </c>
      <c r="G50" s="47">
        <v>2362214</v>
      </c>
      <c r="H50" s="47">
        <v>3193160</v>
      </c>
      <c r="I50" s="47">
        <v>6042570.9999999991</v>
      </c>
      <c r="J50" s="100">
        <v>8038952</v>
      </c>
      <c r="K50" s="182">
        <v>4678179</v>
      </c>
      <c r="L50" s="111">
        <v>3011636.9999999995</v>
      </c>
      <c r="M50" s="187">
        <f t="shared" si="10"/>
        <v>7689816</v>
      </c>
      <c r="N50" s="226">
        <v>2359411.0000000005</v>
      </c>
      <c r="O50" s="226">
        <f t="shared" si="14"/>
        <v>10049227</v>
      </c>
      <c r="P50" s="226">
        <v>2489528</v>
      </c>
      <c r="Q50" s="226">
        <f t="shared" si="11"/>
        <v>12538755</v>
      </c>
      <c r="R50" s="187">
        <v>2572194</v>
      </c>
      <c r="S50" s="185">
        <f t="shared" si="12"/>
        <v>-45.017195793491439</v>
      </c>
      <c r="T50" s="184"/>
      <c r="U50" s="184"/>
      <c r="V50" s="184"/>
      <c r="W50" s="206"/>
      <c r="X50" s="44">
        <v>12</v>
      </c>
      <c r="Y50" s="81" t="s">
        <v>157</v>
      </c>
      <c r="AD50" s="47">
        <v>3775755.0000000009</v>
      </c>
      <c r="AE50" s="47">
        <v>9759517</v>
      </c>
      <c r="AF50" s="47">
        <v>13119173</v>
      </c>
      <c r="AG50" s="47">
        <v>17800208.000000007</v>
      </c>
      <c r="AH50" s="47">
        <v>4417056</v>
      </c>
      <c r="AI50" s="47">
        <v>6776364.0000000019</v>
      </c>
      <c r="AJ50" s="47">
        <v>11568175.000000004</v>
      </c>
      <c r="AK50" s="100">
        <v>16675329</v>
      </c>
      <c r="AL50" s="182">
        <v>6648204.9999999991</v>
      </c>
      <c r="AM50" s="111">
        <v>6342011.9999999972</v>
      </c>
      <c r="AN50" s="187">
        <f t="shared" si="17"/>
        <v>12990216.999999996</v>
      </c>
      <c r="AO50" s="226">
        <v>6246967.9999999991</v>
      </c>
      <c r="AP50" s="226">
        <f t="shared" si="15"/>
        <v>19237184.999999996</v>
      </c>
      <c r="AQ50" s="226">
        <v>4264438.0000000009</v>
      </c>
      <c r="AR50" s="226">
        <f t="shared" si="16"/>
        <v>23501622.999999996</v>
      </c>
      <c r="AS50" s="226">
        <v>6428180</v>
      </c>
      <c r="AT50" s="185">
        <f t="shared" si="13"/>
        <v>-3.3095399434884882</v>
      </c>
      <c r="AU50" s="184"/>
      <c r="AV50" s="184"/>
      <c r="AW50" s="184"/>
    </row>
    <row r="51" spans="1:49" ht="15" customHeight="1">
      <c r="A51" s="44">
        <v>13</v>
      </c>
      <c r="B51" s="81" t="s">
        <v>158</v>
      </c>
      <c r="C51" s="47"/>
      <c r="D51" s="47"/>
      <c r="E51" s="47"/>
      <c r="F51" s="182"/>
      <c r="G51" s="47" t="s">
        <v>344</v>
      </c>
      <c r="H51" s="47"/>
      <c r="I51" s="47">
        <v>36956</v>
      </c>
      <c r="J51" s="100">
        <v>36956</v>
      </c>
      <c r="K51" s="182"/>
      <c r="L51" s="111"/>
      <c r="M51" s="187" t="str">
        <f t="shared" si="10"/>
        <v/>
      </c>
      <c r="N51" s="226"/>
      <c r="O51" s="226" t="str">
        <f t="shared" si="14"/>
        <v xml:space="preserve">  </v>
      </c>
      <c r="P51" s="226">
        <v>1341</v>
      </c>
      <c r="Q51" s="226">
        <f t="shared" si="11"/>
        <v>1341</v>
      </c>
      <c r="R51" s="187"/>
      <c r="S51" s="185" t="str">
        <f t="shared" si="12"/>
        <v xml:space="preserve"> </v>
      </c>
      <c r="T51" s="184"/>
      <c r="U51" s="184"/>
      <c r="V51" s="184"/>
      <c r="W51" s="206"/>
      <c r="X51" s="44">
        <v>13</v>
      </c>
      <c r="Y51" s="81" t="s">
        <v>158</v>
      </c>
      <c r="AD51" s="47">
        <v>232792</v>
      </c>
      <c r="AE51" s="47">
        <v>438660.99999999994</v>
      </c>
      <c r="AF51" s="47">
        <v>809066</v>
      </c>
      <c r="AG51" s="47">
        <v>1785250.9999999998</v>
      </c>
      <c r="AH51" s="47">
        <v>201321</v>
      </c>
      <c r="AI51" s="47">
        <v>410167</v>
      </c>
      <c r="AJ51" s="47">
        <v>519288</v>
      </c>
      <c r="AK51" s="100">
        <v>722593</v>
      </c>
      <c r="AL51" s="182">
        <v>68130</v>
      </c>
      <c r="AM51" s="111">
        <v>92141.000000000015</v>
      </c>
      <c r="AN51" s="187">
        <f t="shared" si="17"/>
        <v>160271</v>
      </c>
      <c r="AO51" s="226">
        <v>111534.99999999999</v>
      </c>
      <c r="AP51" s="226">
        <f t="shared" si="15"/>
        <v>271806</v>
      </c>
      <c r="AQ51" s="226">
        <v>266882.99999999994</v>
      </c>
      <c r="AR51" s="226">
        <f t="shared" si="16"/>
        <v>538689</v>
      </c>
      <c r="AS51" s="226">
        <v>219875.00000000003</v>
      </c>
      <c r="AT51" s="185">
        <f t="shared" si="13"/>
        <v>222.72860707471011</v>
      </c>
      <c r="AU51" s="184"/>
      <c r="AV51" s="184"/>
      <c r="AW51" s="184"/>
    </row>
    <row r="52" spans="1:49" ht="15" customHeight="1">
      <c r="A52" s="44">
        <v>14</v>
      </c>
      <c r="B52" s="81" t="s">
        <v>159</v>
      </c>
      <c r="C52" s="47"/>
      <c r="D52" s="47"/>
      <c r="E52" s="47"/>
      <c r="F52" s="182"/>
      <c r="G52" s="47" t="s">
        <v>344</v>
      </c>
      <c r="H52" s="47"/>
      <c r="I52" s="47"/>
      <c r="J52" s="100"/>
      <c r="K52" s="182"/>
      <c r="L52" s="111"/>
      <c r="M52" s="187" t="str">
        <f t="shared" si="10"/>
        <v/>
      </c>
      <c r="N52" s="226"/>
      <c r="O52" s="226" t="str">
        <f t="shared" si="14"/>
        <v xml:space="preserve">  </v>
      </c>
      <c r="P52" s="226"/>
      <c r="Q52" s="226" t="str">
        <f t="shared" si="11"/>
        <v xml:space="preserve">  </v>
      </c>
      <c r="R52" s="187"/>
      <c r="S52" s="185" t="str">
        <f t="shared" si="12"/>
        <v xml:space="preserve"> </v>
      </c>
      <c r="T52" s="184"/>
      <c r="U52" s="184"/>
      <c r="V52" s="184"/>
      <c r="W52" s="206"/>
      <c r="X52" s="44">
        <v>14</v>
      </c>
      <c r="Y52" s="81" t="s">
        <v>159</v>
      </c>
      <c r="AD52" s="47">
        <v>168900</v>
      </c>
      <c r="AE52" s="47">
        <v>224906</v>
      </c>
      <c r="AF52" s="47">
        <v>346949</v>
      </c>
      <c r="AG52" s="47">
        <v>460581</v>
      </c>
      <c r="AH52" s="47">
        <v>198256</v>
      </c>
      <c r="AI52" s="47">
        <v>248310</v>
      </c>
      <c r="AJ52" s="47">
        <v>399304</v>
      </c>
      <c r="AK52" s="100">
        <v>526132</v>
      </c>
      <c r="AL52" s="182">
        <v>70970</v>
      </c>
      <c r="AM52" s="111">
        <v>151863</v>
      </c>
      <c r="AN52" s="187">
        <f t="shared" si="17"/>
        <v>222833</v>
      </c>
      <c r="AO52" s="226">
        <v>71255</v>
      </c>
      <c r="AP52" s="226">
        <f t="shared" si="15"/>
        <v>294088</v>
      </c>
      <c r="AQ52" s="226">
        <v>56038</v>
      </c>
      <c r="AR52" s="226">
        <f t="shared" si="16"/>
        <v>350126</v>
      </c>
      <c r="AS52" s="226">
        <v>42388</v>
      </c>
      <c r="AT52" s="185">
        <f t="shared" si="13"/>
        <v>-40.273354938706497</v>
      </c>
      <c r="AU52" s="184"/>
      <c r="AV52" s="184"/>
      <c r="AW52" s="184"/>
    </row>
    <row r="53" spans="1:49" ht="15" customHeight="1">
      <c r="A53" s="44">
        <v>15</v>
      </c>
      <c r="B53" s="81" t="s">
        <v>160</v>
      </c>
      <c r="C53" s="47"/>
      <c r="D53" s="47"/>
      <c r="E53" s="47"/>
      <c r="F53" s="182"/>
      <c r="G53" s="47" t="s">
        <v>344</v>
      </c>
      <c r="H53" s="47"/>
      <c r="I53" s="47"/>
      <c r="J53" s="100"/>
      <c r="K53" s="182"/>
      <c r="L53" s="111"/>
      <c r="M53" s="187" t="str">
        <f t="shared" si="10"/>
        <v/>
      </c>
      <c r="N53" s="226"/>
      <c r="O53" s="226" t="str">
        <f t="shared" si="14"/>
        <v xml:space="preserve">  </v>
      </c>
      <c r="P53" s="226"/>
      <c r="Q53" s="226" t="str">
        <f t="shared" si="11"/>
        <v xml:space="preserve">  </v>
      </c>
      <c r="R53" s="187"/>
      <c r="S53" s="185" t="str">
        <f t="shared" si="12"/>
        <v xml:space="preserve"> </v>
      </c>
      <c r="T53" s="184"/>
      <c r="U53" s="184"/>
      <c r="V53" s="184"/>
      <c r="W53" s="206"/>
      <c r="X53" s="44">
        <v>15</v>
      </c>
      <c r="Y53" s="81" t="s">
        <v>160</v>
      </c>
      <c r="AD53" s="47">
        <v>924435</v>
      </c>
      <c r="AE53" s="47">
        <v>1008190</v>
      </c>
      <c r="AF53" s="47">
        <v>1043833</v>
      </c>
      <c r="AG53" s="47">
        <v>1199670.9999999998</v>
      </c>
      <c r="AH53" s="47">
        <v>281267</v>
      </c>
      <c r="AI53" s="47">
        <v>285716</v>
      </c>
      <c r="AJ53" s="47">
        <v>285716</v>
      </c>
      <c r="AK53" s="100">
        <v>478080</v>
      </c>
      <c r="AL53" s="182">
        <v>125418</v>
      </c>
      <c r="AM53" s="111">
        <v>360602</v>
      </c>
      <c r="AN53" s="187">
        <f t="shared" si="17"/>
        <v>486020</v>
      </c>
      <c r="AO53" s="226">
        <v>604927</v>
      </c>
      <c r="AP53" s="226">
        <f t="shared" si="15"/>
        <v>1090947</v>
      </c>
      <c r="AQ53" s="226">
        <v>186245</v>
      </c>
      <c r="AR53" s="226">
        <f t="shared" si="16"/>
        <v>1277192</v>
      </c>
      <c r="AS53" s="226">
        <v>137742</v>
      </c>
      <c r="AT53" s="185">
        <f t="shared" si="13"/>
        <v>9.8263407166435428</v>
      </c>
      <c r="AU53" s="184"/>
      <c r="AV53" s="184"/>
      <c r="AW53" s="184"/>
    </row>
    <row r="54" spans="1:49" ht="15" customHeight="1">
      <c r="A54" s="44">
        <v>16</v>
      </c>
      <c r="B54" s="81" t="s">
        <v>161</v>
      </c>
      <c r="C54" s="47"/>
      <c r="D54" s="47"/>
      <c r="E54" s="47"/>
      <c r="F54" s="182">
        <v>68522</v>
      </c>
      <c r="G54" s="47" t="s">
        <v>344</v>
      </c>
      <c r="H54" s="47"/>
      <c r="I54" s="47"/>
      <c r="J54" s="100"/>
      <c r="K54" s="182"/>
      <c r="L54" s="111">
        <v>2285</v>
      </c>
      <c r="M54" s="187">
        <f t="shared" si="10"/>
        <v>2285</v>
      </c>
      <c r="N54" s="226"/>
      <c r="O54" s="226">
        <f t="shared" si="14"/>
        <v>2285</v>
      </c>
      <c r="P54" s="226"/>
      <c r="Q54" s="226">
        <f t="shared" si="11"/>
        <v>2285</v>
      </c>
      <c r="R54" s="187"/>
      <c r="S54" s="185" t="str">
        <f t="shared" si="12"/>
        <v xml:space="preserve"> </v>
      </c>
      <c r="T54" s="184"/>
      <c r="U54" s="184"/>
      <c r="V54" s="184"/>
      <c r="W54" s="206"/>
      <c r="X54" s="44">
        <v>16</v>
      </c>
      <c r="Y54" s="81" t="s">
        <v>161</v>
      </c>
      <c r="AD54" s="47">
        <v>350015</v>
      </c>
      <c r="AE54" s="47">
        <v>970076</v>
      </c>
      <c r="AF54" s="47">
        <v>1433764</v>
      </c>
      <c r="AG54" s="47">
        <v>2242658</v>
      </c>
      <c r="AH54" s="47">
        <v>775678</v>
      </c>
      <c r="AI54" s="47">
        <v>1400811</v>
      </c>
      <c r="AJ54" s="47">
        <v>2161673</v>
      </c>
      <c r="AK54" s="100">
        <v>3851521.9999999995</v>
      </c>
      <c r="AL54" s="182">
        <v>1698783</v>
      </c>
      <c r="AM54" s="111">
        <v>2537607</v>
      </c>
      <c r="AN54" s="187">
        <f t="shared" si="17"/>
        <v>4236390</v>
      </c>
      <c r="AO54" s="226">
        <v>873531</v>
      </c>
      <c r="AP54" s="226">
        <f t="shared" si="15"/>
        <v>5109921</v>
      </c>
      <c r="AQ54" s="226">
        <v>234960</v>
      </c>
      <c r="AR54" s="226">
        <f t="shared" si="16"/>
        <v>5344881</v>
      </c>
      <c r="AS54" s="226">
        <v>395446</v>
      </c>
      <c r="AT54" s="185">
        <f t="shared" si="13"/>
        <v>-76.721806140042602</v>
      </c>
      <c r="AU54" s="184"/>
      <c r="AV54" s="184"/>
      <c r="AW54" s="184"/>
    </row>
    <row r="55" spans="1:49" ht="15" customHeight="1">
      <c r="A55" s="44">
        <v>17</v>
      </c>
      <c r="B55" s="81" t="s">
        <v>162</v>
      </c>
      <c r="C55" s="47"/>
      <c r="D55" s="47"/>
      <c r="E55" s="47"/>
      <c r="F55" s="182"/>
      <c r="G55" s="47"/>
      <c r="H55" s="47"/>
      <c r="I55" s="47"/>
      <c r="J55" s="100"/>
      <c r="K55" s="182"/>
      <c r="L55" s="111"/>
      <c r="M55" s="187" t="str">
        <f t="shared" si="10"/>
        <v/>
      </c>
      <c r="N55" s="226"/>
      <c r="O55" s="226" t="str">
        <f t="shared" si="14"/>
        <v xml:space="preserve">  </v>
      </c>
      <c r="P55" s="226"/>
      <c r="Q55" s="226" t="str">
        <f t="shared" si="11"/>
        <v xml:space="preserve">  </v>
      </c>
      <c r="R55" s="187"/>
      <c r="S55" s="185" t="str">
        <f t="shared" si="12"/>
        <v xml:space="preserve"> </v>
      </c>
      <c r="T55" s="184"/>
      <c r="U55" s="184"/>
      <c r="V55" s="184"/>
      <c r="W55" s="206"/>
      <c r="X55" s="44">
        <v>17</v>
      </c>
      <c r="Y55" s="81" t="s">
        <v>162</v>
      </c>
      <c r="AD55" s="47">
        <v>0</v>
      </c>
      <c r="AE55" s="47">
        <v>10481</v>
      </c>
      <c r="AF55" s="47">
        <v>10481</v>
      </c>
      <c r="AG55" s="47">
        <v>10481</v>
      </c>
      <c r="AH55" s="47"/>
      <c r="AI55" s="47"/>
      <c r="AJ55" s="47">
        <v>0</v>
      </c>
      <c r="AK55" s="100">
        <v>25869</v>
      </c>
      <c r="AL55" s="182">
        <v>32034</v>
      </c>
      <c r="AM55" s="111"/>
      <c r="AN55" s="187">
        <f t="shared" si="17"/>
        <v>32034</v>
      </c>
      <c r="AO55" s="226">
        <v>69992</v>
      </c>
      <c r="AP55" s="226">
        <f t="shared" si="15"/>
        <v>102026</v>
      </c>
      <c r="AQ55" s="226">
        <v>3710</v>
      </c>
      <c r="AR55" s="226">
        <f t="shared" si="16"/>
        <v>105736</v>
      </c>
      <c r="AS55" s="226"/>
      <c r="AT55" s="185">
        <f t="shared" si="13"/>
        <v>-100</v>
      </c>
      <c r="AU55" s="184"/>
      <c r="AV55" s="184"/>
      <c r="AW55" s="184"/>
    </row>
    <row r="56" spans="1:49" ht="15" customHeight="1">
      <c r="A56" s="44">
        <v>18</v>
      </c>
      <c r="B56" s="81" t="s">
        <v>163</v>
      </c>
      <c r="C56" s="47"/>
      <c r="D56" s="47"/>
      <c r="E56" s="47"/>
      <c r="F56" s="182"/>
      <c r="G56" s="47" t="s">
        <v>344</v>
      </c>
      <c r="H56" s="47"/>
      <c r="I56" s="47"/>
      <c r="J56" s="100"/>
      <c r="K56" s="182"/>
      <c r="L56" s="111"/>
      <c r="M56" s="187" t="str">
        <f t="shared" si="10"/>
        <v/>
      </c>
      <c r="N56" s="226"/>
      <c r="O56" s="226" t="str">
        <f t="shared" si="14"/>
        <v xml:space="preserve">  </v>
      </c>
      <c r="P56" s="226"/>
      <c r="Q56" s="226" t="str">
        <f t="shared" si="11"/>
        <v xml:space="preserve">  </v>
      </c>
      <c r="R56" s="187"/>
      <c r="S56" s="185" t="str">
        <f t="shared" si="12"/>
        <v xml:space="preserve"> </v>
      </c>
      <c r="T56" s="184"/>
      <c r="U56" s="184"/>
      <c r="V56" s="184"/>
      <c r="W56" s="206"/>
      <c r="X56" s="44">
        <v>18</v>
      </c>
      <c r="Y56" s="81" t="s">
        <v>163</v>
      </c>
      <c r="AD56" s="47">
        <v>709809</v>
      </c>
      <c r="AE56" s="47">
        <v>6425684</v>
      </c>
      <c r="AF56" s="47">
        <v>6554970</v>
      </c>
      <c r="AG56" s="47">
        <v>6738313</v>
      </c>
      <c r="AH56" s="47">
        <v>261572</v>
      </c>
      <c r="AI56" s="47">
        <v>406123</v>
      </c>
      <c r="AJ56" s="47">
        <v>475153</v>
      </c>
      <c r="AK56" s="100">
        <v>507673</v>
      </c>
      <c r="AL56" s="182">
        <v>185367</v>
      </c>
      <c r="AM56" s="111">
        <v>190246</v>
      </c>
      <c r="AN56" s="187">
        <f t="shared" si="17"/>
        <v>375613</v>
      </c>
      <c r="AO56" s="226">
        <v>172768</v>
      </c>
      <c r="AP56" s="226">
        <f t="shared" si="15"/>
        <v>548381</v>
      </c>
      <c r="AQ56" s="226">
        <v>412500</v>
      </c>
      <c r="AR56" s="226">
        <f t="shared" si="16"/>
        <v>960881</v>
      </c>
      <c r="AS56" s="226">
        <v>214330</v>
      </c>
      <c r="AT56" s="185">
        <f t="shared" si="13"/>
        <v>15.624679689480871</v>
      </c>
      <c r="AU56" s="184"/>
      <c r="AV56" s="184"/>
      <c r="AW56" s="184"/>
    </row>
    <row r="57" spans="1:49" ht="15" customHeight="1">
      <c r="A57" s="44">
        <v>19</v>
      </c>
      <c r="B57" s="81" t="s">
        <v>164</v>
      </c>
      <c r="C57" s="47"/>
      <c r="D57" s="47"/>
      <c r="E57" s="47"/>
      <c r="F57" s="182"/>
      <c r="G57" s="47" t="s">
        <v>344</v>
      </c>
      <c r="H57" s="47"/>
      <c r="I57" s="47"/>
      <c r="J57" s="100"/>
      <c r="K57" s="182"/>
      <c r="L57" s="111"/>
      <c r="M57" s="187" t="str">
        <f t="shared" si="10"/>
        <v/>
      </c>
      <c r="N57" s="226"/>
      <c r="O57" s="226" t="str">
        <f t="shared" si="14"/>
        <v xml:space="preserve">  </v>
      </c>
      <c r="P57" s="226"/>
      <c r="Q57" s="226" t="str">
        <f t="shared" si="11"/>
        <v xml:space="preserve">  </v>
      </c>
      <c r="R57" s="187"/>
      <c r="S57" s="185" t="str">
        <f t="shared" si="12"/>
        <v xml:space="preserve"> </v>
      </c>
      <c r="T57" s="184"/>
      <c r="U57" s="184"/>
      <c r="V57" s="184"/>
      <c r="W57" s="206"/>
      <c r="X57" s="44">
        <v>19</v>
      </c>
      <c r="Y57" s="81" t="s">
        <v>164</v>
      </c>
      <c r="AD57" s="47">
        <v>18012</v>
      </c>
      <c r="AE57" s="47">
        <v>18012</v>
      </c>
      <c r="AF57" s="47">
        <v>33511</v>
      </c>
      <c r="AG57" s="47">
        <v>33511</v>
      </c>
      <c r="AH57" s="47">
        <v>70026</v>
      </c>
      <c r="AI57" s="47">
        <v>124251</v>
      </c>
      <c r="AJ57" s="47">
        <v>175762</v>
      </c>
      <c r="AK57" s="100">
        <v>233255</v>
      </c>
      <c r="AL57" s="182">
        <v>71670</v>
      </c>
      <c r="AM57" s="111"/>
      <c r="AN57" s="187">
        <f t="shared" si="17"/>
        <v>71670</v>
      </c>
      <c r="AO57" s="226">
        <v>16460</v>
      </c>
      <c r="AP57" s="226">
        <f t="shared" si="15"/>
        <v>88130</v>
      </c>
      <c r="AQ57" s="226"/>
      <c r="AR57" s="226">
        <f t="shared" si="16"/>
        <v>88130</v>
      </c>
      <c r="AS57" s="226">
        <v>50498</v>
      </c>
      <c r="AT57" s="185">
        <f t="shared" si="13"/>
        <v>-29.540951583647271</v>
      </c>
      <c r="AU57" s="184"/>
      <c r="AV57" s="184"/>
      <c r="AW57" s="184"/>
    </row>
    <row r="58" spans="1:49" ht="15" customHeight="1">
      <c r="A58" s="44">
        <v>20</v>
      </c>
      <c r="B58" s="81" t="s">
        <v>165</v>
      </c>
      <c r="C58" s="47"/>
      <c r="D58" s="47"/>
      <c r="E58" s="47"/>
      <c r="F58" s="182"/>
      <c r="G58" s="47" t="s">
        <v>344</v>
      </c>
      <c r="H58" s="47"/>
      <c r="I58" s="47"/>
      <c r="J58" s="100"/>
      <c r="K58" s="182"/>
      <c r="L58" s="111"/>
      <c r="M58" s="187" t="str">
        <f t="shared" si="10"/>
        <v/>
      </c>
      <c r="N58" s="226"/>
      <c r="O58" s="226" t="str">
        <f t="shared" si="14"/>
        <v xml:space="preserve">  </v>
      </c>
      <c r="P58" s="226"/>
      <c r="Q58" s="226" t="str">
        <f t="shared" si="11"/>
        <v xml:space="preserve">  </v>
      </c>
      <c r="R58" s="187"/>
      <c r="S58" s="185" t="str">
        <f t="shared" si="12"/>
        <v xml:space="preserve"> </v>
      </c>
      <c r="T58" s="184"/>
      <c r="U58" s="184"/>
      <c r="V58" s="184"/>
      <c r="W58" s="206"/>
      <c r="X58" s="44">
        <v>20</v>
      </c>
      <c r="Y58" s="81" t="s">
        <v>165</v>
      </c>
      <c r="AD58" s="47">
        <v>31751</v>
      </c>
      <c r="AE58" s="47">
        <v>31751</v>
      </c>
      <c r="AF58" s="47">
        <v>165993</v>
      </c>
      <c r="AG58" s="47">
        <v>209394</v>
      </c>
      <c r="AH58" s="47">
        <v>63242</v>
      </c>
      <c r="AI58" s="47">
        <v>89752</v>
      </c>
      <c r="AJ58" s="47">
        <v>141571</v>
      </c>
      <c r="AK58" s="100">
        <v>141571</v>
      </c>
      <c r="AL58" s="182"/>
      <c r="AM58" s="111"/>
      <c r="AN58" s="187" t="str">
        <f t="shared" si="17"/>
        <v/>
      </c>
      <c r="AO58" s="226">
        <v>30431</v>
      </c>
      <c r="AP58" s="226">
        <f t="shared" si="15"/>
        <v>30431</v>
      </c>
      <c r="AQ58" s="226"/>
      <c r="AR58" s="226">
        <f t="shared" si="16"/>
        <v>30431</v>
      </c>
      <c r="AS58" s="226"/>
      <c r="AT58" s="185" t="str">
        <f t="shared" si="13"/>
        <v xml:space="preserve"> </v>
      </c>
      <c r="AU58" s="184"/>
      <c r="AV58" s="184"/>
      <c r="AW58" s="184"/>
    </row>
    <row r="59" spans="1:49" ht="15" customHeight="1">
      <c r="A59" s="44">
        <v>21</v>
      </c>
      <c r="B59" s="81" t="s">
        <v>166</v>
      </c>
      <c r="C59" s="47">
        <v>371268</v>
      </c>
      <c r="D59" s="47">
        <v>539491</v>
      </c>
      <c r="E59" s="47">
        <v>890763</v>
      </c>
      <c r="F59" s="182">
        <v>3389359</v>
      </c>
      <c r="G59" s="47">
        <v>3034778</v>
      </c>
      <c r="H59" s="47">
        <v>4949756</v>
      </c>
      <c r="I59" s="47">
        <v>10993999</v>
      </c>
      <c r="J59" s="100">
        <v>18985323</v>
      </c>
      <c r="K59" s="182">
        <v>7107376</v>
      </c>
      <c r="L59" s="111">
        <v>7590854</v>
      </c>
      <c r="M59" s="187">
        <f t="shared" si="10"/>
        <v>14698230</v>
      </c>
      <c r="N59" s="226">
        <v>6719575</v>
      </c>
      <c r="O59" s="226">
        <f t="shared" si="14"/>
        <v>21417805</v>
      </c>
      <c r="P59" s="226">
        <v>7725252</v>
      </c>
      <c r="Q59" s="226">
        <f t="shared" si="11"/>
        <v>29143057</v>
      </c>
      <c r="R59" s="187">
        <v>7408264</v>
      </c>
      <c r="S59" s="185">
        <f t="shared" si="12"/>
        <v>4.2334611254561452</v>
      </c>
      <c r="T59" s="184"/>
      <c r="U59" s="184"/>
      <c r="V59" s="184"/>
      <c r="W59" s="206"/>
      <c r="X59" s="44">
        <v>21</v>
      </c>
      <c r="Y59" s="81" t="s">
        <v>166</v>
      </c>
      <c r="AD59" s="47">
        <v>3766970</v>
      </c>
      <c r="AE59" s="47">
        <v>7103607</v>
      </c>
      <c r="AF59" s="47">
        <v>10169074</v>
      </c>
      <c r="AG59" s="47">
        <v>13572032.999999993</v>
      </c>
      <c r="AH59" s="47">
        <v>3432624</v>
      </c>
      <c r="AI59" s="47">
        <v>7426539.9999999991</v>
      </c>
      <c r="AJ59" s="47">
        <v>10772975</v>
      </c>
      <c r="AK59" s="100">
        <v>15695003.999999998</v>
      </c>
      <c r="AL59" s="182">
        <v>3868687</v>
      </c>
      <c r="AM59" s="111">
        <v>3452091</v>
      </c>
      <c r="AN59" s="187">
        <f t="shared" si="17"/>
        <v>7320778</v>
      </c>
      <c r="AO59" s="226">
        <v>2372041</v>
      </c>
      <c r="AP59" s="226">
        <f t="shared" si="15"/>
        <v>9692819</v>
      </c>
      <c r="AQ59" s="226">
        <v>3388434</v>
      </c>
      <c r="AR59" s="226">
        <f t="shared" si="16"/>
        <v>13081253</v>
      </c>
      <c r="AS59" s="226">
        <v>3801790</v>
      </c>
      <c r="AT59" s="185">
        <f t="shared" si="13"/>
        <v>-1.7291913251188333</v>
      </c>
      <c r="AU59" s="184"/>
      <c r="AV59" s="184"/>
      <c r="AW59" s="184"/>
    </row>
    <row r="60" spans="1:49" ht="15" customHeight="1">
      <c r="A60" s="44">
        <v>22</v>
      </c>
      <c r="B60" s="81" t="s">
        <v>167</v>
      </c>
      <c r="C60" s="47"/>
      <c r="D60" s="47"/>
      <c r="E60" s="47"/>
      <c r="F60" s="182"/>
      <c r="G60" s="47" t="s">
        <v>344</v>
      </c>
      <c r="H60" s="47"/>
      <c r="I60" s="47"/>
      <c r="J60" s="100"/>
      <c r="K60" s="182"/>
      <c r="L60" s="111"/>
      <c r="M60" s="187" t="str">
        <f t="shared" si="10"/>
        <v/>
      </c>
      <c r="N60" s="226"/>
      <c r="O60" s="226" t="str">
        <f t="shared" si="14"/>
        <v xml:space="preserve">  </v>
      </c>
      <c r="P60" s="226"/>
      <c r="Q60" s="226" t="str">
        <f t="shared" si="11"/>
        <v xml:space="preserve">  </v>
      </c>
      <c r="R60" s="187"/>
      <c r="S60" s="185" t="str">
        <f t="shared" si="12"/>
        <v xml:space="preserve"> </v>
      </c>
      <c r="T60" s="184"/>
      <c r="U60" s="184"/>
      <c r="V60" s="184"/>
      <c r="W60" s="206"/>
      <c r="X60" s="44">
        <v>22</v>
      </c>
      <c r="Y60" s="81" t="s">
        <v>167</v>
      </c>
      <c r="AD60" s="47">
        <v>84969</v>
      </c>
      <c r="AE60" s="47">
        <v>153946</v>
      </c>
      <c r="AF60" s="47">
        <v>193934</v>
      </c>
      <c r="AG60" s="47">
        <v>291585</v>
      </c>
      <c r="AH60" s="47">
        <v>55022</v>
      </c>
      <c r="AI60" s="47">
        <v>146114</v>
      </c>
      <c r="AJ60" s="47">
        <v>286952</v>
      </c>
      <c r="AK60" s="100">
        <v>321981.99999999994</v>
      </c>
      <c r="AL60" s="182"/>
      <c r="AM60" s="111">
        <v>27902</v>
      </c>
      <c r="AN60" s="187">
        <f t="shared" si="17"/>
        <v>27902</v>
      </c>
      <c r="AO60" s="226">
        <v>10901</v>
      </c>
      <c r="AP60" s="226">
        <f t="shared" si="15"/>
        <v>38803</v>
      </c>
      <c r="AQ60" s="226">
        <v>10115</v>
      </c>
      <c r="AR60" s="226">
        <f t="shared" si="16"/>
        <v>48918</v>
      </c>
      <c r="AS60" s="226">
        <v>4740</v>
      </c>
      <c r="AT60" s="185" t="str">
        <f t="shared" si="13"/>
        <v xml:space="preserve"> </v>
      </c>
      <c r="AU60" s="184"/>
      <c r="AV60" s="184"/>
      <c r="AW60" s="184"/>
    </row>
    <row r="61" spans="1:49" ht="15" customHeight="1">
      <c r="A61" s="44">
        <v>23</v>
      </c>
      <c r="B61" s="81" t="s">
        <v>168</v>
      </c>
      <c r="C61" s="47">
        <v>126285</v>
      </c>
      <c r="D61" s="47">
        <v>126285</v>
      </c>
      <c r="E61" s="47">
        <v>151383</v>
      </c>
      <c r="F61" s="182">
        <v>512630</v>
      </c>
      <c r="G61" s="47">
        <v>741276</v>
      </c>
      <c r="H61" s="47">
        <v>1363574</v>
      </c>
      <c r="I61" s="47">
        <v>4601918</v>
      </c>
      <c r="J61" s="100">
        <v>5651425</v>
      </c>
      <c r="K61" s="182">
        <v>2735595</v>
      </c>
      <c r="L61" s="111">
        <v>1335503</v>
      </c>
      <c r="M61" s="187">
        <f t="shared" si="10"/>
        <v>4071098</v>
      </c>
      <c r="N61" s="226">
        <v>1222974</v>
      </c>
      <c r="O61" s="226">
        <f t="shared" si="14"/>
        <v>5294072</v>
      </c>
      <c r="P61" s="226">
        <v>874527</v>
      </c>
      <c r="Q61" s="226">
        <f t="shared" si="11"/>
        <v>6168599</v>
      </c>
      <c r="R61" s="187">
        <v>1188631</v>
      </c>
      <c r="S61" s="185">
        <f t="shared" si="12"/>
        <v>-56.549452678484933</v>
      </c>
      <c r="T61" s="184"/>
      <c r="U61" s="184"/>
      <c r="V61" s="184"/>
      <c r="W61" s="206"/>
      <c r="X61" s="44">
        <v>23</v>
      </c>
      <c r="Y61" s="81" t="s">
        <v>168</v>
      </c>
      <c r="AD61" s="47">
        <v>163690</v>
      </c>
      <c r="AE61" s="47">
        <v>253912</v>
      </c>
      <c r="AF61" s="47">
        <v>398167</v>
      </c>
      <c r="AG61" s="47">
        <v>630007</v>
      </c>
      <c r="AH61" s="47">
        <v>320092</v>
      </c>
      <c r="AI61" s="47">
        <v>687136.00000000012</v>
      </c>
      <c r="AJ61" s="47">
        <v>800958.00000000012</v>
      </c>
      <c r="AK61" s="100">
        <v>986167.00000000012</v>
      </c>
      <c r="AL61" s="182">
        <v>72617</v>
      </c>
      <c r="AM61" s="111">
        <v>205156.99999999997</v>
      </c>
      <c r="AN61" s="187">
        <f t="shared" si="17"/>
        <v>277774</v>
      </c>
      <c r="AO61" s="226">
        <v>57850.999999999993</v>
      </c>
      <c r="AP61" s="226">
        <f t="shared" si="15"/>
        <v>335625</v>
      </c>
      <c r="AQ61" s="226">
        <v>170741.99999999994</v>
      </c>
      <c r="AR61" s="226">
        <f t="shared" si="16"/>
        <v>506366.99999999994</v>
      </c>
      <c r="AS61" s="226">
        <v>138174</v>
      </c>
      <c r="AT61" s="185">
        <f t="shared" si="13"/>
        <v>90.277758651555416</v>
      </c>
      <c r="AU61" s="184"/>
      <c r="AV61" s="184"/>
      <c r="AW61" s="184"/>
    </row>
    <row r="62" spans="1:49" ht="15" customHeight="1">
      <c r="A62" s="44">
        <v>24</v>
      </c>
      <c r="B62" s="81" t="s">
        <v>169</v>
      </c>
      <c r="C62" s="47">
        <v>9696</v>
      </c>
      <c r="D62" s="47">
        <v>9696</v>
      </c>
      <c r="E62" s="47">
        <v>9696</v>
      </c>
      <c r="F62" s="182">
        <v>14076</v>
      </c>
      <c r="G62" s="47" t="s">
        <v>344</v>
      </c>
      <c r="H62" s="47">
        <v>13512</v>
      </c>
      <c r="I62" s="47">
        <v>13512</v>
      </c>
      <c r="J62" s="100">
        <v>13512</v>
      </c>
      <c r="K62" s="182"/>
      <c r="L62" s="111"/>
      <c r="M62" s="187" t="str">
        <f t="shared" si="10"/>
        <v/>
      </c>
      <c r="N62" s="226"/>
      <c r="O62" s="226" t="str">
        <f t="shared" si="14"/>
        <v xml:space="preserve">  </v>
      </c>
      <c r="P62" s="226"/>
      <c r="Q62" s="226" t="str">
        <f t="shared" si="11"/>
        <v xml:space="preserve">  </v>
      </c>
      <c r="R62" s="187"/>
      <c r="S62" s="185" t="str">
        <f t="shared" si="12"/>
        <v xml:space="preserve"> </v>
      </c>
      <c r="T62" s="184"/>
      <c r="U62" s="184"/>
      <c r="V62" s="184"/>
      <c r="W62" s="206"/>
      <c r="X62" s="44">
        <v>24</v>
      </c>
      <c r="Y62" s="81" t="s">
        <v>169</v>
      </c>
      <c r="AD62" s="47">
        <v>129275</v>
      </c>
      <c r="AE62" s="47">
        <v>215790</v>
      </c>
      <c r="AF62" s="47">
        <v>301135</v>
      </c>
      <c r="AG62" s="47">
        <v>437230</v>
      </c>
      <c r="AH62" s="47">
        <v>111017</v>
      </c>
      <c r="AI62" s="47">
        <v>274101.99999999994</v>
      </c>
      <c r="AJ62" s="47">
        <v>344535.99999999994</v>
      </c>
      <c r="AK62" s="100">
        <v>405848</v>
      </c>
      <c r="AL62" s="182">
        <v>147183</v>
      </c>
      <c r="AM62" s="111">
        <v>113484</v>
      </c>
      <c r="AN62" s="187">
        <f t="shared" si="17"/>
        <v>260667</v>
      </c>
      <c r="AO62" s="226">
        <v>83363.999999999985</v>
      </c>
      <c r="AP62" s="226">
        <f t="shared" si="15"/>
        <v>344031</v>
      </c>
      <c r="AQ62" s="226">
        <v>50662</v>
      </c>
      <c r="AR62" s="226">
        <f t="shared" si="16"/>
        <v>394693</v>
      </c>
      <c r="AS62" s="226">
        <v>79425</v>
      </c>
      <c r="AT62" s="185">
        <f t="shared" si="13"/>
        <v>-46.036566723059046</v>
      </c>
      <c r="AU62" s="184"/>
      <c r="AV62" s="184"/>
      <c r="AW62" s="184"/>
    </row>
    <row r="63" spans="1:49" ht="15" customHeight="1">
      <c r="A63" s="44">
        <v>25</v>
      </c>
      <c r="B63" s="81" t="s">
        <v>170</v>
      </c>
      <c r="C63" s="47">
        <v>378760</v>
      </c>
      <c r="D63" s="47">
        <v>749932</v>
      </c>
      <c r="E63" s="47">
        <v>1035255</v>
      </c>
      <c r="F63" s="182">
        <v>1316899</v>
      </c>
      <c r="G63" s="47">
        <v>253969</v>
      </c>
      <c r="H63" s="47">
        <v>678134.00000000012</v>
      </c>
      <c r="I63" s="47">
        <v>1190797.0000000002</v>
      </c>
      <c r="J63" s="100">
        <v>1914214</v>
      </c>
      <c r="K63" s="182">
        <v>866739</v>
      </c>
      <c r="L63" s="111">
        <v>899475</v>
      </c>
      <c r="M63" s="187">
        <f t="shared" si="10"/>
        <v>1766214</v>
      </c>
      <c r="N63" s="226">
        <v>170108</v>
      </c>
      <c r="O63" s="226">
        <f t="shared" si="14"/>
        <v>1936322</v>
      </c>
      <c r="P63" s="226">
        <v>330321</v>
      </c>
      <c r="Q63" s="226">
        <f t="shared" si="11"/>
        <v>2266643</v>
      </c>
      <c r="R63" s="187">
        <v>369818</v>
      </c>
      <c r="S63" s="185">
        <f t="shared" si="12"/>
        <v>-57.332253423464273</v>
      </c>
      <c r="T63" s="184"/>
      <c r="U63" s="184"/>
      <c r="V63" s="184"/>
      <c r="W63" s="206"/>
      <c r="X63" s="44">
        <v>25</v>
      </c>
      <c r="Y63" s="81" t="s">
        <v>170</v>
      </c>
      <c r="AD63" s="47">
        <v>1029355</v>
      </c>
      <c r="AE63" s="47">
        <v>2037725.9999999998</v>
      </c>
      <c r="AF63" s="47">
        <v>3009770</v>
      </c>
      <c r="AG63" s="47">
        <v>3489284.9999999991</v>
      </c>
      <c r="AH63" s="47">
        <v>1096726</v>
      </c>
      <c r="AI63" s="47">
        <v>2110549.9999999995</v>
      </c>
      <c r="AJ63" s="47">
        <v>2917977.9999999995</v>
      </c>
      <c r="AK63" s="100">
        <v>3790084.9999999995</v>
      </c>
      <c r="AL63" s="182">
        <v>1064241.9999999998</v>
      </c>
      <c r="AM63" s="111">
        <v>1129360</v>
      </c>
      <c r="AN63" s="187">
        <f t="shared" si="17"/>
        <v>2193602</v>
      </c>
      <c r="AO63" s="226">
        <v>1583972.9999999995</v>
      </c>
      <c r="AP63" s="226">
        <f t="shared" si="15"/>
        <v>3777574.9999999995</v>
      </c>
      <c r="AQ63" s="226">
        <v>824317.99999999988</v>
      </c>
      <c r="AR63" s="226">
        <f t="shared" si="16"/>
        <v>4601892.9999999991</v>
      </c>
      <c r="AS63" s="226">
        <v>563655</v>
      </c>
      <c r="AT63" s="185">
        <f t="shared" si="13"/>
        <v>-47.036952121791842</v>
      </c>
      <c r="AU63" s="184"/>
      <c r="AV63" s="184"/>
      <c r="AW63" s="184"/>
    </row>
    <row r="64" spans="1:49" ht="15" customHeight="1">
      <c r="A64" s="44">
        <v>26</v>
      </c>
      <c r="B64" s="81" t="s">
        <v>171</v>
      </c>
      <c r="C64" s="47">
        <v>321356</v>
      </c>
      <c r="D64" s="47">
        <v>1621752</v>
      </c>
      <c r="E64" s="47">
        <v>2068326</v>
      </c>
      <c r="F64" s="182">
        <v>4783270</v>
      </c>
      <c r="G64" s="47">
        <v>808251</v>
      </c>
      <c r="H64" s="47">
        <v>1577769</v>
      </c>
      <c r="I64" s="47">
        <v>1855302</v>
      </c>
      <c r="J64" s="100">
        <v>2076667</v>
      </c>
      <c r="K64" s="182">
        <v>304556</v>
      </c>
      <c r="L64" s="111">
        <v>201779</v>
      </c>
      <c r="M64" s="187">
        <f t="shared" si="10"/>
        <v>506335</v>
      </c>
      <c r="N64" s="226">
        <v>880945.00000000012</v>
      </c>
      <c r="O64" s="226">
        <f t="shared" si="14"/>
        <v>1387280</v>
      </c>
      <c r="P64" s="226">
        <v>810026</v>
      </c>
      <c r="Q64" s="226">
        <f t="shared" si="11"/>
        <v>2197306</v>
      </c>
      <c r="R64" s="187">
        <v>115042</v>
      </c>
      <c r="S64" s="185">
        <f t="shared" si="12"/>
        <v>-62.226322909415678</v>
      </c>
      <c r="T64" s="184"/>
      <c r="U64" s="184"/>
      <c r="V64" s="184"/>
      <c r="W64" s="206"/>
      <c r="X64" s="44">
        <v>26</v>
      </c>
      <c r="Y64" s="81" t="s">
        <v>171</v>
      </c>
      <c r="AD64" s="47">
        <v>936712</v>
      </c>
      <c r="AE64" s="47">
        <v>1671529</v>
      </c>
      <c r="AF64" s="47">
        <v>2347560</v>
      </c>
      <c r="AG64" s="47">
        <v>3454970.0000000014</v>
      </c>
      <c r="AH64" s="47">
        <v>1175843</v>
      </c>
      <c r="AI64" s="47">
        <v>2036383</v>
      </c>
      <c r="AJ64" s="47">
        <v>2498173</v>
      </c>
      <c r="AK64" s="100">
        <v>3680849.9999999991</v>
      </c>
      <c r="AL64" s="182">
        <v>1782361.0000000002</v>
      </c>
      <c r="AM64" s="111">
        <v>742954.00000000012</v>
      </c>
      <c r="AN64" s="187">
        <f t="shared" si="17"/>
        <v>2525315.0000000005</v>
      </c>
      <c r="AO64" s="226">
        <v>705607</v>
      </c>
      <c r="AP64" s="226">
        <f t="shared" si="15"/>
        <v>3230922.0000000005</v>
      </c>
      <c r="AQ64" s="226">
        <v>1192590</v>
      </c>
      <c r="AR64" s="226">
        <f t="shared" si="16"/>
        <v>4423512</v>
      </c>
      <c r="AS64" s="226">
        <v>1068299.0000000002</v>
      </c>
      <c r="AT64" s="185">
        <f t="shared" si="13"/>
        <v>-40.062703346852842</v>
      </c>
      <c r="AU64" s="184"/>
      <c r="AV64" s="184"/>
      <c r="AW64" s="184"/>
    </row>
    <row r="65" spans="1:49" ht="15" customHeight="1">
      <c r="A65" s="44">
        <v>27</v>
      </c>
      <c r="B65" s="81" t="s">
        <v>172</v>
      </c>
      <c r="C65" s="47">
        <v>1081456</v>
      </c>
      <c r="D65" s="47">
        <v>1630459</v>
      </c>
      <c r="E65" s="47">
        <v>2136290</v>
      </c>
      <c r="F65" s="182">
        <v>3502097</v>
      </c>
      <c r="G65" s="47">
        <v>721627</v>
      </c>
      <c r="H65" s="47">
        <v>948988.99999999988</v>
      </c>
      <c r="I65" s="47">
        <v>1777448</v>
      </c>
      <c r="J65" s="100">
        <v>2634682</v>
      </c>
      <c r="K65" s="182">
        <v>788877</v>
      </c>
      <c r="L65" s="111">
        <v>366459</v>
      </c>
      <c r="M65" s="187">
        <f t="shared" si="10"/>
        <v>1155336</v>
      </c>
      <c r="N65" s="226">
        <v>786825</v>
      </c>
      <c r="O65" s="226">
        <f t="shared" si="14"/>
        <v>1942161</v>
      </c>
      <c r="P65" s="226">
        <v>1151319</v>
      </c>
      <c r="Q65" s="226">
        <f t="shared" si="11"/>
        <v>3093480</v>
      </c>
      <c r="R65" s="187">
        <v>1228176</v>
      </c>
      <c r="S65" s="185">
        <f t="shared" si="12"/>
        <v>55.686627953407168</v>
      </c>
      <c r="T65" s="184"/>
      <c r="U65" s="184"/>
      <c r="V65" s="184"/>
      <c r="W65" s="206"/>
      <c r="X65" s="44">
        <v>27</v>
      </c>
      <c r="Y65" s="81" t="s">
        <v>172</v>
      </c>
      <c r="AD65" s="47">
        <v>1264757.0000000002</v>
      </c>
      <c r="AE65" s="47">
        <v>1685539.0000000002</v>
      </c>
      <c r="AF65" s="47">
        <v>2461885.0000000005</v>
      </c>
      <c r="AG65" s="47">
        <v>5101005</v>
      </c>
      <c r="AH65" s="47">
        <v>9179072</v>
      </c>
      <c r="AI65" s="47">
        <v>12165962</v>
      </c>
      <c r="AJ65" s="47">
        <v>12437622</v>
      </c>
      <c r="AK65" s="100">
        <v>12826850</v>
      </c>
      <c r="AL65" s="182">
        <v>620881</v>
      </c>
      <c r="AM65" s="111">
        <v>515069</v>
      </c>
      <c r="AN65" s="187">
        <f t="shared" si="17"/>
        <v>1135950</v>
      </c>
      <c r="AO65" s="226">
        <v>1032653</v>
      </c>
      <c r="AP65" s="226">
        <f t="shared" si="15"/>
        <v>2168603</v>
      </c>
      <c r="AQ65" s="226">
        <v>524040</v>
      </c>
      <c r="AR65" s="226">
        <f t="shared" si="16"/>
        <v>2692643</v>
      </c>
      <c r="AS65" s="226">
        <v>464773</v>
      </c>
      <c r="AT65" s="185">
        <f t="shared" si="13"/>
        <v>-25.142982310619914</v>
      </c>
      <c r="AU65" s="184"/>
      <c r="AV65" s="184"/>
      <c r="AW65" s="184"/>
    </row>
    <row r="66" spans="1:49" ht="15" customHeight="1">
      <c r="A66" s="44">
        <v>28</v>
      </c>
      <c r="B66" s="81" t="s">
        <v>79</v>
      </c>
      <c r="C66" s="47">
        <v>5001198.9999999991</v>
      </c>
      <c r="D66" s="47">
        <v>8371831.9999999991</v>
      </c>
      <c r="E66" s="47">
        <v>10786903</v>
      </c>
      <c r="F66" s="182">
        <v>13119971</v>
      </c>
      <c r="G66" s="47">
        <v>5178032</v>
      </c>
      <c r="H66" s="47">
        <v>7239708.0000000009</v>
      </c>
      <c r="I66" s="47">
        <v>10174307.000000002</v>
      </c>
      <c r="J66" s="100">
        <v>15150245.999999998</v>
      </c>
      <c r="K66" s="182">
        <v>4498744</v>
      </c>
      <c r="L66" s="111">
        <v>2204167</v>
      </c>
      <c r="M66" s="187">
        <f t="shared" si="10"/>
        <v>6702911</v>
      </c>
      <c r="N66" s="226">
        <v>2638070</v>
      </c>
      <c r="O66" s="226">
        <f t="shared" si="14"/>
        <v>9340981</v>
      </c>
      <c r="P66" s="226">
        <v>3687376</v>
      </c>
      <c r="Q66" s="226">
        <f t="shared" si="11"/>
        <v>13028357</v>
      </c>
      <c r="R66" s="187">
        <v>3615357</v>
      </c>
      <c r="S66" s="185">
        <f t="shared" si="12"/>
        <v>-19.636302932551843</v>
      </c>
      <c r="T66" s="184"/>
      <c r="U66" s="184"/>
      <c r="V66" s="184"/>
      <c r="W66" s="206"/>
      <c r="X66" s="44">
        <v>28</v>
      </c>
      <c r="Y66" s="81" t="s">
        <v>79</v>
      </c>
      <c r="AD66" s="47">
        <v>1241978.9999999995</v>
      </c>
      <c r="AE66" s="47">
        <v>2387367.9999999995</v>
      </c>
      <c r="AF66" s="47">
        <v>3175898.9999999995</v>
      </c>
      <c r="AG66" s="47">
        <v>4525228.9999999991</v>
      </c>
      <c r="AH66" s="47">
        <v>1374924</v>
      </c>
      <c r="AI66" s="47">
        <v>2797102.9999999995</v>
      </c>
      <c r="AJ66" s="47">
        <v>4099416.9999999995</v>
      </c>
      <c r="AK66" s="100">
        <v>5607516.9999999972</v>
      </c>
      <c r="AL66" s="182">
        <v>1324109.0000000005</v>
      </c>
      <c r="AM66" s="111">
        <v>988775.99999999977</v>
      </c>
      <c r="AN66" s="187">
        <f t="shared" si="17"/>
        <v>2312885</v>
      </c>
      <c r="AO66" s="226">
        <v>826556</v>
      </c>
      <c r="AP66" s="226">
        <f t="shared" si="15"/>
        <v>3139441</v>
      </c>
      <c r="AQ66" s="226">
        <v>1370670</v>
      </c>
      <c r="AR66" s="226">
        <f t="shared" si="16"/>
        <v>4510111</v>
      </c>
      <c r="AS66" s="226">
        <v>1010575.9999999997</v>
      </c>
      <c r="AT66" s="185">
        <f t="shared" si="13"/>
        <v>-23.678790794413501</v>
      </c>
      <c r="AU66" s="184"/>
      <c r="AV66" s="184"/>
      <c r="AW66" s="184"/>
    </row>
    <row r="67" spans="1:49" ht="15" customHeight="1">
      <c r="A67" s="44">
        <v>29</v>
      </c>
      <c r="B67" s="81" t="s">
        <v>60</v>
      </c>
      <c r="C67" s="47"/>
      <c r="D67" s="47"/>
      <c r="E67" s="47"/>
      <c r="F67" s="182"/>
      <c r="G67" s="47" t="s">
        <v>344</v>
      </c>
      <c r="H67" s="47"/>
      <c r="I67" s="47"/>
      <c r="J67" s="100"/>
      <c r="K67" s="182"/>
      <c r="L67" s="111"/>
      <c r="M67" s="187" t="str">
        <f t="shared" si="10"/>
        <v/>
      </c>
      <c r="N67" s="226"/>
      <c r="O67" s="226" t="str">
        <f t="shared" si="14"/>
        <v xml:space="preserve">  </v>
      </c>
      <c r="P67" s="226">
        <v>909226</v>
      </c>
      <c r="Q67" s="226">
        <f t="shared" si="11"/>
        <v>909226</v>
      </c>
      <c r="R67" s="187"/>
      <c r="S67" s="185" t="str">
        <f t="shared" si="12"/>
        <v xml:space="preserve"> </v>
      </c>
      <c r="T67" s="184"/>
      <c r="U67" s="184"/>
      <c r="V67" s="184"/>
      <c r="W67" s="206"/>
      <c r="X67" s="44">
        <v>29</v>
      </c>
      <c r="Y67" s="81" t="s">
        <v>60</v>
      </c>
      <c r="AD67" s="47">
        <v>167971</v>
      </c>
      <c r="AE67" s="47">
        <v>332176</v>
      </c>
      <c r="AF67" s="47">
        <v>574126</v>
      </c>
      <c r="AG67" s="47">
        <v>1231167</v>
      </c>
      <c r="AH67" s="47">
        <v>533838</v>
      </c>
      <c r="AI67" s="47">
        <v>567328.00000000012</v>
      </c>
      <c r="AJ67" s="47">
        <v>584128.00000000012</v>
      </c>
      <c r="AK67" s="100">
        <v>763307.00000000012</v>
      </c>
      <c r="AL67" s="182">
        <v>256906.99999999997</v>
      </c>
      <c r="AM67" s="111">
        <v>408216.99999999994</v>
      </c>
      <c r="AN67" s="187">
        <f t="shared" si="17"/>
        <v>665123.99999999988</v>
      </c>
      <c r="AO67" s="226">
        <v>1150</v>
      </c>
      <c r="AP67" s="226">
        <f t="shared" si="15"/>
        <v>666273.99999999988</v>
      </c>
      <c r="AQ67" s="226">
        <v>66395</v>
      </c>
      <c r="AR67" s="226">
        <f t="shared" si="16"/>
        <v>732668.99999999988</v>
      </c>
      <c r="AS67" s="226">
        <v>80871</v>
      </c>
      <c r="AT67" s="185">
        <f t="shared" si="13"/>
        <v>-68.5212936977194</v>
      </c>
      <c r="AU67" s="184"/>
      <c r="AV67" s="184"/>
      <c r="AW67" s="184"/>
    </row>
    <row r="68" spans="1:49" ht="15" customHeight="1">
      <c r="A68" s="44">
        <v>30</v>
      </c>
      <c r="B68" s="81" t="s">
        <v>173</v>
      </c>
      <c r="C68" s="47">
        <v>5042834</v>
      </c>
      <c r="D68" s="47">
        <v>6443210</v>
      </c>
      <c r="E68" s="47">
        <v>35545705</v>
      </c>
      <c r="F68" s="182">
        <v>36437770</v>
      </c>
      <c r="G68" s="47">
        <v>2368286</v>
      </c>
      <c r="H68" s="47">
        <v>4632115</v>
      </c>
      <c r="I68" s="47">
        <v>6150938</v>
      </c>
      <c r="J68" s="100">
        <v>9656054</v>
      </c>
      <c r="K68" s="182">
        <v>3985929</v>
      </c>
      <c r="L68" s="111">
        <v>919131.99999999977</v>
      </c>
      <c r="M68" s="187">
        <f t="shared" si="10"/>
        <v>4905061</v>
      </c>
      <c r="N68" s="226">
        <v>1164848</v>
      </c>
      <c r="O68" s="226">
        <f t="shared" si="14"/>
        <v>6069909</v>
      </c>
      <c r="P68" s="226">
        <v>1203974</v>
      </c>
      <c r="Q68" s="226">
        <f t="shared" si="11"/>
        <v>7273883</v>
      </c>
      <c r="R68" s="187">
        <v>2748678</v>
      </c>
      <c r="S68" s="185">
        <f t="shared" si="12"/>
        <v>-31.040467604917197</v>
      </c>
      <c r="T68" s="184"/>
      <c r="U68" s="184"/>
      <c r="V68" s="184"/>
      <c r="W68" s="206"/>
      <c r="X68" s="44">
        <v>30</v>
      </c>
      <c r="Y68" s="81" t="s">
        <v>173</v>
      </c>
      <c r="AD68" s="47">
        <v>3477978.0000000005</v>
      </c>
      <c r="AE68" s="47">
        <v>4575060</v>
      </c>
      <c r="AF68" s="47">
        <v>6413997</v>
      </c>
      <c r="AG68" s="47">
        <v>7100947.0000000028</v>
      </c>
      <c r="AH68" s="47">
        <v>626309</v>
      </c>
      <c r="AI68" s="47">
        <v>1270384.0000000002</v>
      </c>
      <c r="AJ68" s="47">
        <v>2805735</v>
      </c>
      <c r="AK68" s="100">
        <v>3387787.0000000005</v>
      </c>
      <c r="AL68" s="182">
        <v>740881.00000000023</v>
      </c>
      <c r="AM68" s="111">
        <v>2327143</v>
      </c>
      <c r="AN68" s="187">
        <f t="shared" si="17"/>
        <v>3068024</v>
      </c>
      <c r="AO68" s="226">
        <v>998184.99999999988</v>
      </c>
      <c r="AP68" s="226">
        <f t="shared" si="15"/>
        <v>4066209</v>
      </c>
      <c r="AQ68" s="226">
        <v>2009957.0000000002</v>
      </c>
      <c r="AR68" s="226">
        <f t="shared" si="16"/>
        <v>6076166</v>
      </c>
      <c r="AS68" s="226">
        <v>718166.00000000012</v>
      </c>
      <c r="AT68" s="185">
        <f t="shared" si="13"/>
        <v>-3.0659444634158746</v>
      </c>
      <c r="AU68" s="184"/>
      <c r="AV68" s="184"/>
      <c r="AW68" s="184"/>
    </row>
    <row r="69" spans="1:49" ht="15" customHeight="1">
      <c r="A69" s="44">
        <v>31</v>
      </c>
      <c r="B69" s="81" t="s">
        <v>174</v>
      </c>
      <c r="C69" s="47"/>
      <c r="D69" s="47"/>
      <c r="E69" s="47"/>
      <c r="F69" s="182"/>
      <c r="G69" s="47" t="s">
        <v>344</v>
      </c>
      <c r="H69" s="47"/>
      <c r="I69" s="47"/>
      <c r="J69" s="100"/>
      <c r="K69" s="182"/>
      <c r="L69" s="111"/>
      <c r="M69" s="187" t="str">
        <f t="shared" si="10"/>
        <v/>
      </c>
      <c r="N69" s="226"/>
      <c r="O69" s="226" t="str">
        <f t="shared" si="14"/>
        <v xml:space="preserve">  </v>
      </c>
      <c r="P69" s="226"/>
      <c r="Q69" s="226" t="str">
        <f t="shared" si="11"/>
        <v xml:space="preserve">  </v>
      </c>
      <c r="R69" s="187"/>
      <c r="S69" s="185" t="str">
        <f t="shared" si="12"/>
        <v xml:space="preserve"> </v>
      </c>
      <c r="T69" s="184"/>
      <c r="U69" s="184"/>
      <c r="V69" s="184"/>
      <c r="W69" s="206"/>
      <c r="X69" s="44">
        <v>31</v>
      </c>
      <c r="Y69" s="81" t="s">
        <v>174</v>
      </c>
      <c r="AD69" s="47">
        <v>77556</v>
      </c>
      <c r="AE69" s="47">
        <v>136426</v>
      </c>
      <c r="AF69" s="47">
        <v>172554</v>
      </c>
      <c r="AG69" s="47">
        <v>287214</v>
      </c>
      <c r="AH69" s="47">
        <v>19260</v>
      </c>
      <c r="AI69" s="47">
        <v>69072</v>
      </c>
      <c r="AJ69" s="47">
        <v>89412</v>
      </c>
      <c r="AK69" s="100">
        <v>153333</v>
      </c>
      <c r="AL69" s="182">
        <v>30474</v>
      </c>
      <c r="AM69" s="111">
        <v>3174</v>
      </c>
      <c r="AN69" s="187">
        <f t="shared" si="17"/>
        <v>33648</v>
      </c>
      <c r="AO69" s="226">
        <v>26460</v>
      </c>
      <c r="AP69" s="226">
        <f t="shared" si="15"/>
        <v>60108</v>
      </c>
      <c r="AQ69" s="226">
        <v>87838</v>
      </c>
      <c r="AR69" s="226">
        <f t="shared" si="16"/>
        <v>147946</v>
      </c>
      <c r="AS69" s="226">
        <v>54864</v>
      </c>
      <c r="AT69" s="185">
        <f t="shared" si="13"/>
        <v>80.035440047253417</v>
      </c>
      <c r="AU69" s="184"/>
      <c r="AV69" s="184"/>
      <c r="AW69" s="184"/>
    </row>
    <row r="70" spans="1:49" ht="15" customHeight="1">
      <c r="A70" s="44">
        <v>32</v>
      </c>
      <c r="B70" s="81" t="s">
        <v>176</v>
      </c>
      <c r="C70" s="47"/>
      <c r="D70" s="47"/>
      <c r="E70" s="47"/>
      <c r="F70" s="182"/>
      <c r="G70" s="47"/>
      <c r="H70" s="47"/>
      <c r="I70" s="47"/>
      <c r="J70" s="100"/>
      <c r="K70" s="182"/>
      <c r="L70" s="111"/>
      <c r="M70" s="187" t="str">
        <f t="shared" si="10"/>
        <v/>
      </c>
      <c r="N70" s="226"/>
      <c r="O70" s="226" t="str">
        <f t="shared" si="14"/>
        <v xml:space="preserve">  </v>
      </c>
      <c r="P70" s="226">
        <v>187550</v>
      </c>
      <c r="Q70" s="226">
        <f t="shared" si="11"/>
        <v>187550</v>
      </c>
      <c r="R70" s="187"/>
      <c r="S70" s="185" t="str">
        <f t="shared" si="12"/>
        <v xml:space="preserve"> </v>
      </c>
      <c r="T70" s="184"/>
      <c r="U70" s="184"/>
      <c r="V70" s="184"/>
      <c r="W70" s="206"/>
      <c r="X70" s="44">
        <v>32</v>
      </c>
      <c r="Y70" s="81" t="s">
        <v>176</v>
      </c>
      <c r="AD70" s="47">
        <v>0</v>
      </c>
      <c r="AE70" s="47">
        <v>4365</v>
      </c>
      <c r="AF70" s="47">
        <v>5953</v>
      </c>
      <c r="AG70" s="47">
        <v>1588</v>
      </c>
      <c r="AH70" s="47"/>
      <c r="AI70" s="47"/>
      <c r="AJ70" s="47">
        <v>0</v>
      </c>
      <c r="AK70" s="100"/>
      <c r="AL70" s="182"/>
      <c r="AM70" s="111">
        <v>3100</v>
      </c>
      <c r="AN70" s="187">
        <f t="shared" si="17"/>
        <v>3100</v>
      </c>
      <c r="AO70" s="226"/>
      <c r="AP70" s="226">
        <f t="shared" si="15"/>
        <v>3100</v>
      </c>
      <c r="AQ70" s="226"/>
      <c r="AR70" s="226">
        <f t="shared" si="16"/>
        <v>3100</v>
      </c>
      <c r="AS70" s="226">
        <v>8150</v>
      </c>
      <c r="AT70" s="185" t="str">
        <f t="shared" si="13"/>
        <v xml:space="preserve"> </v>
      </c>
      <c r="AU70" s="184"/>
      <c r="AV70" s="184"/>
      <c r="AW70" s="184"/>
    </row>
    <row r="71" spans="1:49" ht="15" customHeight="1">
      <c r="A71" s="44">
        <v>33</v>
      </c>
      <c r="B71" s="81" t="s">
        <v>177</v>
      </c>
      <c r="C71" s="47"/>
      <c r="D71" s="47"/>
      <c r="E71" s="47"/>
      <c r="F71" s="182"/>
      <c r="G71" s="47"/>
      <c r="H71" s="47"/>
      <c r="I71" s="47"/>
      <c r="J71" s="100"/>
      <c r="K71" s="182"/>
      <c r="L71" s="111"/>
      <c r="M71" s="187" t="str">
        <f t="shared" si="10"/>
        <v/>
      </c>
      <c r="N71" s="226"/>
      <c r="O71" s="226" t="str">
        <f t="shared" si="14"/>
        <v xml:space="preserve">  </v>
      </c>
      <c r="P71" s="226"/>
      <c r="Q71" s="226" t="str">
        <f t="shared" si="11"/>
        <v xml:space="preserve">  </v>
      </c>
      <c r="R71" s="187"/>
      <c r="S71" s="185" t="str">
        <f t="shared" si="12"/>
        <v xml:space="preserve"> </v>
      </c>
      <c r="T71" s="184"/>
      <c r="U71" s="184"/>
      <c r="V71" s="184"/>
      <c r="W71" s="206"/>
      <c r="X71" s="44">
        <v>33</v>
      </c>
      <c r="Y71" s="81" t="s">
        <v>177</v>
      </c>
      <c r="AD71" s="47">
        <v>0</v>
      </c>
      <c r="AE71" s="47">
        <v>0</v>
      </c>
      <c r="AF71" s="47">
        <v>111251</v>
      </c>
      <c r="AG71" s="47">
        <v>111251</v>
      </c>
      <c r="AH71" s="47"/>
      <c r="AI71" s="47">
        <v>53035</v>
      </c>
      <c r="AJ71" s="47">
        <v>53035</v>
      </c>
      <c r="AK71" s="100">
        <v>98042</v>
      </c>
      <c r="AL71" s="182">
        <v>49205</v>
      </c>
      <c r="AM71" s="111">
        <v>27790</v>
      </c>
      <c r="AN71" s="187">
        <f t="shared" si="17"/>
        <v>76995</v>
      </c>
      <c r="AO71" s="226">
        <v>45261</v>
      </c>
      <c r="AP71" s="226">
        <f t="shared" si="15"/>
        <v>122256</v>
      </c>
      <c r="AQ71" s="226"/>
      <c r="AR71" s="226">
        <f t="shared" si="16"/>
        <v>122256</v>
      </c>
      <c r="AS71" s="226">
        <v>16012</v>
      </c>
      <c r="AT71" s="185">
        <f t="shared" si="13"/>
        <v>-67.458591606544047</v>
      </c>
      <c r="AU71" s="184"/>
      <c r="AV71" s="184"/>
      <c r="AW71" s="184"/>
    </row>
    <row r="72" spans="1:49" ht="15" customHeight="1">
      <c r="A72" s="44">
        <v>34</v>
      </c>
      <c r="B72" s="81" t="s">
        <v>178</v>
      </c>
      <c r="C72" s="47"/>
      <c r="D72" s="47"/>
      <c r="E72" s="47"/>
      <c r="F72" s="182"/>
      <c r="G72" s="47"/>
      <c r="H72" s="47"/>
      <c r="I72" s="47"/>
      <c r="J72" s="100"/>
      <c r="K72" s="182"/>
      <c r="L72" s="111"/>
      <c r="M72" s="187" t="str">
        <f t="shared" si="10"/>
        <v/>
      </c>
      <c r="N72" s="226"/>
      <c r="O72" s="226" t="str">
        <f t="shared" si="14"/>
        <v xml:space="preserve">  </v>
      </c>
      <c r="P72" s="226"/>
      <c r="Q72" s="226" t="str">
        <f t="shared" si="11"/>
        <v xml:space="preserve">  </v>
      </c>
      <c r="R72" s="187"/>
      <c r="S72" s="185" t="str">
        <f t="shared" si="12"/>
        <v xml:space="preserve"> </v>
      </c>
      <c r="T72" s="184"/>
      <c r="U72" s="184"/>
      <c r="V72" s="184"/>
      <c r="W72" s="206"/>
      <c r="X72" s="44">
        <v>34</v>
      </c>
      <c r="Y72" s="81" t="s">
        <v>178</v>
      </c>
      <c r="AD72" s="47">
        <v>0</v>
      </c>
      <c r="AE72" s="47">
        <v>2350</v>
      </c>
      <c r="AF72" s="47">
        <v>5150</v>
      </c>
      <c r="AG72" s="47">
        <v>9450</v>
      </c>
      <c r="AH72" s="47"/>
      <c r="AI72" s="47">
        <v>6446</v>
      </c>
      <c r="AJ72" s="47">
        <v>6446</v>
      </c>
      <c r="AK72" s="100">
        <v>10446</v>
      </c>
      <c r="AL72" s="182"/>
      <c r="AM72" s="111">
        <v>547490</v>
      </c>
      <c r="AN72" s="187">
        <f t="shared" si="17"/>
        <v>547490</v>
      </c>
      <c r="AO72" s="226">
        <v>6000</v>
      </c>
      <c r="AP72" s="226">
        <f t="shared" si="15"/>
        <v>553490</v>
      </c>
      <c r="AQ72" s="226">
        <v>1200</v>
      </c>
      <c r="AR72" s="226">
        <f t="shared" si="16"/>
        <v>554690</v>
      </c>
      <c r="AS72" s="226"/>
      <c r="AT72" s="185" t="str">
        <f t="shared" si="13"/>
        <v xml:space="preserve"> </v>
      </c>
      <c r="AU72" s="184"/>
      <c r="AV72" s="184"/>
      <c r="AW72" s="184"/>
    </row>
    <row r="73" spans="1:49" ht="15" customHeight="1">
      <c r="A73" s="44">
        <v>35</v>
      </c>
      <c r="B73" s="81" t="s">
        <v>179</v>
      </c>
      <c r="C73" s="47"/>
      <c r="D73" s="47"/>
      <c r="E73" s="47"/>
      <c r="F73" s="182"/>
      <c r="G73" s="47"/>
      <c r="H73" s="47"/>
      <c r="I73" s="47"/>
      <c r="J73" s="100"/>
      <c r="K73" s="182"/>
      <c r="L73" s="111"/>
      <c r="M73" s="187" t="str">
        <f t="shared" si="10"/>
        <v/>
      </c>
      <c r="N73" s="226"/>
      <c r="O73" s="226" t="str">
        <f t="shared" si="14"/>
        <v xml:space="preserve">  </v>
      </c>
      <c r="P73" s="226"/>
      <c r="Q73" s="226" t="str">
        <f t="shared" si="11"/>
        <v xml:space="preserve">  </v>
      </c>
      <c r="R73" s="187"/>
      <c r="S73" s="185" t="str">
        <f t="shared" si="12"/>
        <v xml:space="preserve"> </v>
      </c>
      <c r="T73" s="184"/>
      <c r="U73" s="184"/>
      <c r="V73" s="184"/>
      <c r="W73" s="206"/>
      <c r="X73" s="44">
        <v>35</v>
      </c>
      <c r="Y73" s="81" t="s">
        <v>179</v>
      </c>
      <c r="AD73" s="47">
        <v>23525</v>
      </c>
      <c r="AE73" s="47">
        <v>46055</v>
      </c>
      <c r="AF73" s="47">
        <v>46055</v>
      </c>
      <c r="AG73" s="47">
        <v>55317</v>
      </c>
      <c r="AH73" s="47"/>
      <c r="AI73" s="47">
        <v>20500</v>
      </c>
      <c r="AJ73" s="47">
        <v>20500</v>
      </c>
      <c r="AK73" s="100">
        <v>20500</v>
      </c>
      <c r="AL73" s="182"/>
      <c r="AM73" s="111"/>
      <c r="AN73" s="187" t="str">
        <f t="shared" si="17"/>
        <v/>
      </c>
      <c r="AO73" s="226">
        <v>21000</v>
      </c>
      <c r="AP73" s="226">
        <f t="shared" si="15"/>
        <v>21000</v>
      </c>
      <c r="AQ73" s="226"/>
      <c r="AR73" s="226">
        <f t="shared" si="16"/>
        <v>21000</v>
      </c>
      <c r="AS73" s="226"/>
      <c r="AT73" s="185" t="str">
        <f t="shared" si="13"/>
        <v xml:space="preserve"> </v>
      </c>
      <c r="AU73" s="184"/>
      <c r="AV73" s="184"/>
      <c r="AW73" s="184"/>
    </row>
    <row r="74" spans="1:49" ht="15" customHeight="1">
      <c r="A74" s="44">
        <v>36</v>
      </c>
      <c r="B74" s="43" t="s">
        <v>181</v>
      </c>
      <c r="C74" s="47"/>
      <c r="D74" s="47"/>
      <c r="E74" s="47"/>
      <c r="F74" s="182"/>
      <c r="G74" s="47"/>
      <c r="H74" s="47"/>
      <c r="I74" s="47"/>
      <c r="J74" s="100"/>
      <c r="K74" s="182"/>
      <c r="L74" s="111"/>
      <c r="M74" s="187" t="str">
        <f t="shared" si="10"/>
        <v/>
      </c>
      <c r="N74" s="226">
        <v>110112</v>
      </c>
      <c r="O74" s="226">
        <f t="shared" si="14"/>
        <v>110112</v>
      </c>
      <c r="P74" s="226">
        <v>126221</v>
      </c>
      <c r="Q74" s="226">
        <f t="shared" si="11"/>
        <v>236333</v>
      </c>
      <c r="R74" s="187"/>
      <c r="S74" s="185" t="str">
        <f t="shared" si="12"/>
        <v xml:space="preserve"> </v>
      </c>
      <c r="T74" s="184"/>
      <c r="U74" s="184"/>
      <c r="V74" s="184"/>
      <c r="W74" s="206"/>
      <c r="X74" s="44">
        <v>36</v>
      </c>
      <c r="Y74" s="43" t="s">
        <v>181</v>
      </c>
      <c r="AD74" s="47"/>
      <c r="AE74" s="47"/>
      <c r="AF74" s="47"/>
      <c r="AG74" s="47"/>
      <c r="AH74" s="47"/>
      <c r="AI74" s="47"/>
      <c r="AJ74" s="47">
        <v>0</v>
      </c>
      <c r="AK74" s="100"/>
      <c r="AL74" s="182"/>
      <c r="AM74" s="111">
        <v>1328</v>
      </c>
      <c r="AN74" s="187">
        <f t="shared" si="17"/>
        <v>1328</v>
      </c>
      <c r="AO74" s="226">
        <v>18500</v>
      </c>
      <c r="AP74" s="226">
        <f t="shared" si="15"/>
        <v>19828</v>
      </c>
      <c r="AQ74" s="226">
        <v>14747</v>
      </c>
      <c r="AR74" s="226">
        <f t="shared" si="16"/>
        <v>34575</v>
      </c>
      <c r="AS74" s="226">
        <v>10500</v>
      </c>
      <c r="AT74" s="185" t="str">
        <f t="shared" si="13"/>
        <v xml:space="preserve"> </v>
      </c>
      <c r="AU74" s="184"/>
      <c r="AV74" s="184"/>
      <c r="AW74" s="184"/>
    </row>
    <row r="75" spans="1:49" ht="15" customHeight="1">
      <c r="A75" s="44">
        <v>37</v>
      </c>
      <c r="B75" s="81" t="s">
        <v>182</v>
      </c>
      <c r="C75" s="47">
        <v>10056</v>
      </c>
      <c r="D75" s="47">
        <v>14953</v>
      </c>
      <c r="E75" s="47">
        <v>20029</v>
      </c>
      <c r="F75" s="182">
        <v>60831</v>
      </c>
      <c r="G75" s="47" t="s">
        <v>344</v>
      </c>
      <c r="H75" s="47"/>
      <c r="I75" s="47">
        <v>6348</v>
      </c>
      <c r="J75" s="100">
        <v>88075</v>
      </c>
      <c r="K75" s="182">
        <v>12059</v>
      </c>
      <c r="L75" s="111">
        <v>145730</v>
      </c>
      <c r="M75" s="187">
        <f t="shared" si="10"/>
        <v>157789</v>
      </c>
      <c r="N75" s="226"/>
      <c r="O75" s="226">
        <f t="shared" si="14"/>
        <v>157789</v>
      </c>
      <c r="P75" s="226"/>
      <c r="Q75" s="226">
        <f t="shared" si="11"/>
        <v>157789</v>
      </c>
      <c r="R75" s="187">
        <v>113156</v>
      </c>
      <c r="S75" s="185">
        <f t="shared" si="12"/>
        <v>838.35309727174729</v>
      </c>
      <c r="T75" s="184"/>
      <c r="U75" s="184"/>
      <c r="V75" s="184"/>
      <c r="W75" s="206"/>
      <c r="X75" s="44">
        <v>37</v>
      </c>
      <c r="Y75" s="81" t="s">
        <v>182</v>
      </c>
      <c r="AD75" s="47">
        <v>2800</v>
      </c>
      <c r="AE75" s="47">
        <v>307664</v>
      </c>
      <c r="AF75" s="47">
        <v>316665</v>
      </c>
      <c r="AG75" s="47">
        <v>498267.99999999983</v>
      </c>
      <c r="AH75" s="47">
        <v>8364</v>
      </c>
      <c r="AI75" s="47">
        <v>181297</v>
      </c>
      <c r="AJ75" s="47">
        <v>354064</v>
      </c>
      <c r="AK75" s="100">
        <v>553056</v>
      </c>
      <c r="AL75" s="182">
        <v>58599.999999999993</v>
      </c>
      <c r="AM75" s="111">
        <v>54160</v>
      </c>
      <c r="AN75" s="187">
        <f t="shared" si="17"/>
        <v>112760</v>
      </c>
      <c r="AO75" s="226">
        <v>1300</v>
      </c>
      <c r="AP75" s="226">
        <f t="shared" si="15"/>
        <v>114060</v>
      </c>
      <c r="AQ75" s="226"/>
      <c r="AR75" s="226">
        <f t="shared" si="16"/>
        <v>114060</v>
      </c>
      <c r="AS75" s="226">
        <v>15710</v>
      </c>
      <c r="AT75" s="185">
        <f t="shared" si="13"/>
        <v>-73.191126279863482</v>
      </c>
      <c r="AU75" s="184"/>
      <c r="AV75" s="184"/>
      <c r="AW75" s="184"/>
    </row>
    <row r="76" spans="1:49" ht="15" customHeight="1">
      <c r="A76" s="44">
        <v>38</v>
      </c>
      <c r="B76" s="81" t="s">
        <v>184</v>
      </c>
      <c r="C76" s="47"/>
      <c r="D76" s="47"/>
      <c r="E76" s="47"/>
      <c r="F76" s="182"/>
      <c r="G76" s="47" t="s">
        <v>344</v>
      </c>
      <c r="H76" s="47"/>
      <c r="I76" s="47"/>
      <c r="J76" s="100"/>
      <c r="K76" s="182"/>
      <c r="L76" s="111"/>
      <c r="M76" s="187" t="str">
        <f t="shared" si="10"/>
        <v/>
      </c>
      <c r="N76" s="226"/>
      <c r="O76" s="226" t="str">
        <f t="shared" si="14"/>
        <v xml:space="preserve">  </v>
      </c>
      <c r="P76" s="226"/>
      <c r="Q76" s="226" t="str">
        <f t="shared" si="11"/>
        <v xml:space="preserve">  </v>
      </c>
      <c r="R76" s="187"/>
      <c r="S76" s="185" t="str">
        <f t="shared" si="12"/>
        <v xml:space="preserve"> </v>
      </c>
      <c r="T76" s="184"/>
      <c r="U76" s="184"/>
      <c r="V76" s="184"/>
      <c r="W76" s="206"/>
      <c r="X76" s="44">
        <v>38</v>
      </c>
      <c r="Y76" s="81" t="s">
        <v>184</v>
      </c>
      <c r="AD76" s="47">
        <v>3000</v>
      </c>
      <c r="AE76" s="47">
        <v>3000</v>
      </c>
      <c r="AF76" s="47">
        <v>3000</v>
      </c>
      <c r="AG76" s="47">
        <v>79200</v>
      </c>
      <c r="AH76" s="47">
        <v>2000</v>
      </c>
      <c r="AI76" s="47">
        <v>4500</v>
      </c>
      <c r="AJ76" s="47">
        <v>42719</v>
      </c>
      <c r="AK76" s="100">
        <v>42719</v>
      </c>
      <c r="AL76" s="182">
        <v>3500</v>
      </c>
      <c r="AM76" s="111"/>
      <c r="AN76" s="187">
        <f t="shared" si="17"/>
        <v>3500</v>
      </c>
      <c r="AO76" s="226"/>
      <c r="AP76" s="226">
        <f t="shared" si="15"/>
        <v>3500</v>
      </c>
      <c r="AQ76" s="226"/>
      <c r="AR76" s="226">
        <f t="shared" si="16"/>
        <v>3500</v>
      </c>
      <c r="AS76" s="226">
        <v>3000</v>
      </c>
      <c r="AT76" s="185">
        <f t="shared" si="13"/>
        <v>-14.285714285714292</v>
      </c>
      <c r="AU76" s="184"/>
      <c r="AV76" s="184"/>
      <c r="AW76" s="184"/>
    </row>
    <row r="77" spans="1:49" ht="15" customHeight="1">
      <c r="A77" s="44">
        <v>39</v>
      </c>
      <c r="B77" s="81" t="s">
        <v>185</v>
      </c>
      <c r="C77" s="47"/>
      <c r="D77" s="47"/>
      <c r="E77" s="47"/>
      <c r="F77" s="182"/>
      <c r="G77" s="47" t="s">
        <v>344</v>
      </c>
      <c r="H77" s="47"/>
      <c r="I77" s="47"/>
      <c r="J77" s="100"/>
      <c r="K77" s="182"/>
      <c r="L77" s="111"/>
      <c r="M77" s="187" t="str">
        <f t="shared" si="10"/>
        <v/>
      </c>
      <c r="N77" s="226"/>
      <c r="O77" s="226" t="str">
        <f t="shared" si="14"/>
        <v xml:space="preserve">  </v>
      </c>
      <c r="P77" s="226"/>
      <c r="Q77" s="226" t="str">
        <f t="shared" si="11"/>
        <v xml:space="preserve">  </v>
      </c>
      <c r="R77" s="187"/>
      <c r="S77" s="185" t="str">
        <f t="shared" si="12"/>
        <v xml:space="preserve"> </v>
      </c>
      <c r="T77" s="184"/>
      <c r="U77" s="184"/>
      <c r="V77" s="184"/>
      <c r="W77" s="206"/>
      <c r="X77" s="44">
        <v>39</v>
      </c>
      <c r="Y77" s="81" t="s">
        <v>185</v>
      </c>
      <c r="AD77" s="47">
        <v>6913</v>
      </c>
      <c r="AE77" s="47">
        <v>183913</v>
      </c>
      <c r="AF77" s="47">
        <v>257713</v>
      </c>
      <c r="AG77" s="47">
        <v>257713</v>
      </c>
      <c r="AH77" s="47">
        <v>117000</v>
      </c>
      <c r="AI77" s="47">
        <v>396153</v>
      </c>
      <c r="AJ77" s="47">
        <v>420853</v>
      </c>
      <c r="AK77" s="100">
        <v>592183</v>
      </c>
      <c r="AL77" s="182">
        <v>282670</v>
      </c>
      <c r="AM77" s="111">
        <v>193630</v>
      </c>
      <c r="AN77" s="187">
        <f t="shared" si="17"/>
        <v>476300</v>
      </c>
      <c r="AO77" s="226">
        <v>205650</v>
      </c>
      <c r="AP77" s="226">
        <f t="shared" si="15"/>
        <v>681950</v>
      </c>
      <c r="AQ77" s="226">
        <v>2825</v>
      </c>
      <c r="AR77" s="226">
        <f t="shared" si="16"/>
        <v>684775</v>
      </c>
      <c r="AS77" s="226">
        <v>32293</v>
      </c>
      <c r="AT77" s="185">
        <f t="shared" si="13"/>
        <v>-88.575724342873315</v>
      </c>
      <c r="AU77" s="184"/>
      <c r="AV77" s="184"/>
      <c r="AW77" s="184"/>
    </row>
    <row r="78" spans="1:49" ht="15" customHeight="1">
      <c r="A78" s="44">
        <v>40</v>
      </c>
      <c r="B78" s="81" t="s">
        <v>186</v>
      </c>
      <c r="C78" s="47"/>
      <c r="D78" s="47"/>
      <c r="E78" s="47"/>
      <c r="F78" s="182"/>
      <c r="G78" s="47"/>
      <c r="H78" s="47"/>
      <c r="I78" s="47"/>
      <c r="J78" s="100"/>
      <c r="K78" s="182"/>
      <c r="L78" s="111"/>
      <c r="M78" s="187" t="str">
        <f t="shared" si="10"/>
        <v/>
      </c>
      <c r="N78" s="226"/>
      <c r="O78" s="226" t="str">
        <f t="shared" si="14"/>
        <v xml:space="preserve">  </v>
      </c>
      <c r="P78" s="226"/>
      <c r="Q78" s="226" t="str">
        <f t="shared" si="11"/>
        <v xml:space="preserve">  </v>
      </c>
      <c r="R78" s="187"/>
      <c r="S78" s="185" t="str">
        <f t="shared" si="12"/>
        <v xml:space="preserve"> </v>
      </c>
      <c r="T78" s="184"/>
      <c r="U78" s="184"/>
      <c r="V78" s="184"/>
      <c r="W78" s="206"/>
      <c r="X78" s="44">
        <v>40</v>
      </c>
      <c r="Y78" s="81" t="s">
        <v>186</v>
      </c>
      <c r="AD78" s="47">
        <v>0</v>
      </c>
      <c r="AE78" s="47">
        <v>7127</v>
      </c>
      <c r="AF78" s="47">
        <v>7127</v>
      </c>
      <c r="AG78" s="47">
        <v>42918</v>
      </c>
      <c r="AH78" s="47"/>
      <c r="AI78" s="47"/>
      <c r="AJ78" s="47">
        <v>0</v>
      </c>
      <c r="AK78" s="100"/>
      <c r="AL78" s="182"/>
      <c r="AM78" s="111">
        <v>3247</v>
      </c>
      <c r="AN78" s="187">
        <f t="shared" si="17"/>
        <v>3247</v>
      </c>
      <c r="AO78" s="226"/>
      <c r="AP78" s="226">
        <f t="shared" si="15"/>
        <v>3247</v>
      </c>
      <c r="AQ78" s="226"/>
      <c r="AR78" s="226">
        <f t="shared" si="16"/>
        <v>3247</v>
      </c>
      <c r="AS78" s="226"/>
      <c r="AT78" s="185" t="str">
        <f t="shared" si="13"/>
        <v xml:space="preserve"> </v>
      </c>
      <c r="AU78" s="184"/>
      <c r="AV78" s="184"/>
      <c r="AW78" s="184"/>
    </row>
    <row r="79" spans="1:49" ht="15" customHeight="1">
      <c r="A79" s="44">
        <v>41</v>
      </c>
      <c r="B79" s="81" t="s">
        <v>187</v>
      </c>
      <c r="C79" s="47"/>
      <c r="D79" s="47"/>
      <c r="E79" s="47"/>
      <c r="F79" s="182"/>
      <c r="G79" s="47"/>
      <c r="H79" s="47"/>
      <c r="I79" s="47"/>
      <c r="J79" s="100"/>
      <c r="K79" s="182"/>
      <c r="L79" s="111"/>
      <c r="M79" s="187" t="str">
        <f t="shared" si="10"/>
        <v/>
      </c>
      <c r="N79" s="226"/>
      <c r="O79" s="226" t="str">
        <f t="shared" si="14"/>
        <v xml:space="preserve">  </v>
      </c>
      <c r="P79" s="226"/>
      <c r="Q79" s="226" t="str">
        <f t="shared" si="11"/>
        <v xml:space="preserve">  </v>
      </c>
      <c r="R79" s="187"/>
      <c r="S79" s="185" t="str">
        <f t="shared" si="12"/>
        <v xml:space="preserve"> </v>
      </c>
      <c r="T79" s="184"/>
      <c r="U79" s="184"/>
      <c r="V79" s="184"/>
      <c r="W79" s="206"/>
      <c r="X79" s="44">
        <v>41</v>
      </c>
      <c r="Y79" s="81" t="s">
        <v>187</v>
      </c>
      <c r="AD79" s="47">
        <v>29593</v>
      </c>
      <c r="AE79" s="47">
        <v>29593</v>
      </c>
      <c r="AF79" s="47">
        <v>29593</v>
      </c>
      <c r="AG79" s="47">
        <v>29593</v>
      </c>
      <c r="AH79" s="47"/>
      <c r="AI79" s="47"/>
      <c r="AJ79" s="47">
        <v>0</v>
      </c>
      <c r="AK79" s="100"/>
      <c r="AL79" s="182"/>
      <c r="AM79" s="111"/>
      <c r="AN79" s="187" t="str">
        <f t="shared" si="17"/>
        <v/>
      </c>
      <c r="AO79" s="226"/>
      <c r="AP79" s="226" t="str">
        <f t="shared" si="15"/>
        <v xml:space="preserve">  </v>
      </c>
      <c r="AQ79" s="226">
        <v>27816</v>
      </c>
      <c r="AR79" s="226">
        <f t="shared" si="16"/>
        <v>27816</v>
      </c>
      <c r="AS79" s="226"/>
      <c r="AT79" s="185" t="str">
        <f t="shared" si="13"/>
        <v xml:space="preserve"> </v>
      </c>
      <c r="AU79" s="184"/>
      <c r="AV79" s="184"/>
      <c r="AW79" s="184"/>
    </row>
    <row r="80" spans="1:49" ht="15" customHeight="1">
      <c r="A80" s="44">
        <v>42</v>
      </c>
      <c r="B80" s="81" t="s">
        <v>188</v>
      </c>
      <c r="C80" s="47">
        <v>5596378</v>
      </c>
      <c r="D80" s="47">
        <v>6206234</v>
      </c>
      <c r="E80" s="47">
        <v>7595402</v>
      </c>
      <c r="F80" s="182">
        <v>10663873</v>
      </c>
      <c r="G80" s="47">
        <v>3522626</v>
      </c>
      <c r="H80" s="47">
        <v>4513031</v>
      </c>
      <c r="I80" s="47">
        <v>6964938</v>
      </c>
      <c r="J80" s="100">
        <v>10586236</v>
      </c>
      <c r="K80" s="182">
        <v>3484766</v>
      </c>
      <c r="L80" s="111">
        <v>788324</v>
      </c>
      <c r="M80" s="187">
        <f t="shared" si="10"/>
        <v>4273090</v>
      </c>
      <c r="N80" s="226">
        <v>2646877</v>
      </c>
      <c r="O80" s="226">
        <f t="shared" si="14"/>
        <v>6919967</v>
      </c>
      <c r="P80" s="226">
        <v>4103531</v>
      </c>
      <c r="Q80" s="226">
        <f t="shared" si="11"/>
        <v>11023498</v>
      </c>
      <c r="R80" s="187">
        <v>3850287</v>
      </c>
      <c r="S80" s="185">
        <f t="shared" si="12"/>
        <v>10.489111750975539</v>
      </c>
      <c r="T80" s="184"/>
      <c r="U80" s="184"/>
      <c r="V80" s="184"/>
      <c r="W80" s="206"/>
      <c r="X80" s="44">
        <v>42</v>
      </c>
      <c r="Y80" s="81" t="s">
        <v>188</v>
      </c>
      <c r="AD80" s="47">
        <v>71536</v>
      </c>
      <c r="AE80" s="47">
        <v>126375</v>
      </c>
      <c r="AF80" s="47">
        <v>142819</v>
      </c>
      <c r="AG80" s="47">
        <v>171239</v>
      </c>
      <c r="AH80" s="47">
        <v>16794</v>
      </c>
      <c r="AI80" s="47">
        <v>59481</v>
      </c>
      <c r="AJ80" s="47">
        <v>133851</v>
      </c>
      <c r="AK80" s="100">
        <v>198323.99999999997</v>
      </c>
      <c r="AL80" s="182">
        <v>80003</v>
      </c>
      <c r="AM80" s="111">
        <v>35153</v>
      </c>
      <c r="AN80" s="187">
        <f t="shared" si="17"/>
        <v>115156</v>
      </c>
      <c r="AO80" s="226">
        <v>244546.99999999997</v>
      </c>
      <c r="AP80" s="226">
        <f t="shared" si="15"/>
        <v>359703</v>
      </c>
      <c r="AQ80" s="226">
        <v>68778</v>
      </c>
      <c r="AR80" s="226">
        <f t="shared" si="16"/>
        <v>428481</v>
      </c>
      <c r="AS80" s="226">
        <v>51752</v>
      </c>
      <c r="AT80" s="185">
        <f t="shared" si="13"/>
        <v>-35.312425784033096</v>
      </c>
      <c r="AU80" s="184"/>
      <c r="AV80" s="184"/>
      <c r="AW80" s="184"/>
    </row>
    <row r="81" spans="1:49" ht="15" customHeight="1">
      <c r="A81" s="44">
        <v>43</v>
      </c>
      <c r="B81" s="81" t="s">
        <v>189</v>
      </c>
      <c r="C81" s="47"/>
      <c r="D81" s="47">
        <v>298491</v>
      </c>
      <c r="E81" s="47">
        <v>491354</v>
      </c>
      <c r="F81" s="182">
        <v>505054</v>
      </c>
      <c r="G81" s="47" t="s">
        <v>344</v>
      </c>
      <c r="H81" s="47">
        <v>60482</v>
      </c>
      <c r="I81" s="47">
        <v>60482</v>
      </c>
      <c r="J81" s="100">
        <v>111616</v>
      </c>
      <c r="K81" s="182"/>
      <c r="L81" s="111"/>
      <c r="M81" s="187" t="str">
        <f t="shared" si="10"/>
        <v/>
      </c>
      <c r="N81" s="226">
        <v>19967</v>
      </c>
      <c r="O81" s="226">
        <f t="shared" si="14"/>
        <v>19967</v>
      </c>
      <c r="P81" s="226">
        <v>7296</v>
      </c>
      <c r="Q81" s="226">
        <f t="shared" si="11"/>
        <v>27263</v>
      </c>
      <c r="R81" s="187"/>
      <c r="S81" s="185" t="str">
        <f t="shared" si="12"/>
        <v xml:space="preserve"> </v>
      </c>
      <c r="T81" s="184"/>
      <c r="U81" s="184"/>
      <c r="V81" s="184"/>
      <c r="W81" s="206"/>
      <c r="X81" s="44">
        <v>43</v>
      </c>
      <c r="Y81" s="81" t="s">
        <v>189</v>
      </c>
      <c r="AD81" s="47">
        <v>18116</v>
      </c>
      <c r="AE81" s="47">
        <v>69177</v>
      </c>
      <c r="AF81" s="47">
        <v>154838</v>
      </c>
      <c r="AG81" s="47">
        <v>350573</v>
      </c>
      <c r="AH81" s="47">
        <v>81594</v>
      </c>
      <c r="AI81" s="47">
        <v>129201.99999999999</v>
      </c>
      <c r="AJ81" s="47">
        <v>143132</v>
      </c>
      <c r="AK81" s="100">
        <v>157701.99999999997</v>
      </c>
      <c r="AL81" s="182">
        <v>9048</v>
      </c>
      <c r="AM81" s="111">
        <v>41128</v>
      </c>
      <c r="AN81" s="187">
        <f t="shared" si="17"/>
        <v>50176</v>
      </c>
      <c r="AO81" s="226">
        <v>50252</v>
      </c>
      <c r="AP81" s="226">
        <f t="shared" si="15"/>
        <v>100428</v>
      </c>
      <c r="AQ81" s="226">
        <v>60909</v>
      </c>
      <c r="AR81" s="226">
        <f t="shared" si="16"/>
        <v>161337</v>
      </c>
      <c r="AS81" s="226">
        <v>71166</v>
      </c>
      <c r="AT81" s="185">
        <f t="shared" si="13"/>
        <v>686.53846153846155</v>
      </c>
      <c r="AU81" s="184"/>
      <c r="AV81" s="184"/>
      <c r="AW81" s="184"/>
    </row>
    <row r="82" spans="1:49" ht="15" customHeight="1">
      <c r="A82" s="44">
        <v>44</v>
      </c>
      <c r="B82" s="81" t="s">
        <v>190</v>
      </c>
      <c r="C82" s="47"/>
      <c r="D82" s="47"/>
      <c r="E82" s="47"/>
      <c r="F82" s="182"/>
      <c r="G82" s="47"/>
      <c r="H82" s="47"/>
      <c r="I82" s="47"/>
      <c r="J82" s="100"/>
      <c r="K82" s="182"/>
      <c r="L82" s="111"/>
      <c r="M82" s="187" t="str">
        <f t="shared" si="10"/>
        <v/>
      </c>
      <c r="N82" s="226"/>
      <c r="O82" s="226" t="str">
        <f t="shared" si="14"/>
        <v xml:space="preserve">  </v>
      </c>
      <c r="P82" s="226"/>
      <c r="Q82" s="226" t="str">
        <f t="shared" si="11"/>
        <v xml:space="preserve">  </v>
      </c>
      <c r="R82" s="187"/>
      <c r="S82" s="185" t="str">
        <f t="shared" si="12"/>
        <v xml:space="preserve"> </v>
      </c>
      <c r="T82" s="184"/>
      <c r="U82" s="184"/>
      <c r="V82" s="184"/>
      <c r="W82" s="206"/>
      <c r="X82" s="44">
        <v>44</v>
      </c>
      <c r="Y82" s="81" t="s">
        <v>190</v>
      </c>
      <c r="AD82" s="47">
        <v>0</v>
      </c>
      <c r="AE82" s="47">
        <v>2650</v>
      </c>
      <c r="AF82" s="47">
        <v>6750</v>
      </c>
      <c r="AG82" s="47">
        <v>6750</v>
      </c>
      <c r="AH82" s="47"/>
      <c r="AI82" s="47"/>
      <c r="AJ82" s="47">
        <v>0</v>
      </c>
      <c r="AK82" s="100">
        <v>21972</v>
      </c>
      <c r="AL82" s="182"/>
      <c r="AM82" s="111"/>
      <c r="AN82" s="187" t="str">
        <f t="shared" si="17"/>
        <v/>
      </c>
      <c r="AO82" s="226">
        <v>52405</v>
      </c>
      <c r="AP82" s="226">
        <f t="shared" si="15"/>
        <v>52405</v>
      </c>
      <c r="AQ82" s="226"/>
      <c r="AR82" s="226">
        <f t="shared" si="16"/>
        <v>52405</v>
      </c>
      <c r="AS82" s="226"/>
      <c r="AT82" s="185" t="str">
        <f t="shared" si="13"/>
        <v xml:space="preserve"> </v>
      </c>
      <c r="AU82" s="184"/>
      <c r="AV82" s="184"/>
      <c r="AW82" s="184"/>
    </row>
    <row r="83" spans="1:49" ht="15" customHeight="1">
      <c r="A83" s="44">
        <v>45</v>
      </c>
      <c r="B83" s="81" t="s">
        <v>191</v>
      </c>
      <c r="C83" s="47"/>
      <c r="D83" s="47"/>
      <c r="E83" s="47"/>
      <c r="F83" s="182"/>
      <c r="G83" s="47" t="s">
        <v>344</v>
      </c>
      <c r="H83" s="47"/>
      <c r="I83" s="47"/>
      <c r="J83" s="100"/>
      <c r="K83" s="182"/>
      <c r="L83" s="111"/>
      <c r="M83" s="187" t="str">
        <f t="shared" si="10"/>
        <v/>
      </c>
      <c r="N83" s="226"/>
      <c r="O83" s="226" t="str">
        <f t="shared" si="14"/>
        <v xml:space="preserve">  </v>
      </c>
      <c r="P83" s="226"/>
      <c r="Q83" s="226" t="str">
        <f t="shared" si="11"/>
        <v xml:space="preserve">  </v>
      </c>
      <c r="R83" s="187"/>
      <c r="S83" s="185" t="str">
        <f t="shared" si="12"/>
        <v xml:space="preserve"> </v>
      </c>
      <c r="T83" s="184"/>
      <c r="U83" s="184"/>
      <c r="V83" s="184"/>
      <c r="W83" s="206"/>
      <c r="X83" s="44">
        <v>45</v>
      </c>
      <c r="Y83" s="81" t="s">
        <v>191</v>
      </c>
      <c r="AD83" s="47">
        <v>11929</v>
      </c>
      <c r="AE83" s="47">
        <v>165129</v>
      </c>
      <c r="AF83" s="47">
        <v>169554</v>
      </c>
      <c r="AG83" s="47">
        <v>169554</v>
      </c>
      <c r="AH83" s="47">
        <v>3100</v>
      </c>
      <c r="AI83" s="47">
        <v>42100</v>
      </c>
      <c r="AJ83" s="47">
        <v>61600</v>
      </c>
      <c r="AK83" s="100">
        <v>135445</v>
      </c>
      <c r="AL83" s="182">
        <v>207268</v>
      </c>
      <c r="AM83" s="111">
        <v>299152</v>
      </c>
      <c r="AN83" s="187">
        <f t="shared" si="17"/>
        <v>506420</v>
      </c>
      <c r="AO83" s="226">
        <v>187150</v>
      </c>
      <c r="AP83" s="226">
        <f t="shared" si="15"/>
        <v>693570</v>
      </c>
      <c r="AQ83" s="226"/>
      <c r="AR83" s="226">
        <f t="shared" si="16"/>
        <v>693570</v>
      </c>
      <c r="AS83" s="226">
        <v>299120</v>
      </c>
      <c r="AT83" s="185">
        <f t="shared" si="13"/>
        <v>44.315572109539346</v>
      </c>
      <c r="AU83" s="184"/>
      <c r="AV83" s="184"/>
      <c r="AW83" s="184"/>
    </row>
    <row r="84" spans="1:49" ht="15" customHeight="1">
      <c r="A84" s="44">
        <v>46</v>
      </c>
      <c r="B84" s="81" t="s">
        <v>192</v>
      </c>
      <c r="C84" s="47"/>
      <c r="D84" s="47">
        <v>17167985</v>
      </c>
      <c r="E84" s="47">
        <v>18250063</v>
      </c>
      <c r="F84" s="182">
        <v>19607329</v>
      </c>
      <c r="G84" s="47" t="s">
        <v>344</v>
      </c>
      <c r="H84" s="47">
        <v>912843</v>
      </c>
      <c r="I84" s="47">
        <v>1429948</v>
      </c>
      <c r="J84" s="100">
        <v>2031184</v>
      </c>
      <c r="K84" s="182">
        <v>532649</v>
      </c>
      <c r="L84" s="111">
        <v>9597</v>
      </c>
      <c r="M84" s="187">
        <f t="shared" si="10"/>
        <v>542246</v>
      </c>
      <c r="N84" s="226">
        <v>293943</v>
      </c>
      <c r="O84" s="226">
        <f t="shared" si="14"/>
        <v>836189</v>
      </c>
      <c r="P84" s="226">
        <v>238208</v>
      </c>
      <c r="Q84" s="226">
        <f t="shared" si="11"/>
        <v>1074397</v>
      </c>
      <c r="R84" s="187">
        <v>2500</v>
      </c>
      <c r="S84" s="185">
        <f t="shared" si="12"/>
        <v>-99.53064776241014</v>
      </c>
      <c r="T84" s="184"/>
      <c r="U84" s="184"/>
      <c r="V84" s="184"/>
      <c r="W84" s="206"/>
      <c r="X84" s="44">
        <v>46</v>
      </c>
      <c r="Y84" s="81" t="s">
        <v>192</v>
      </c>
      <c r="AD84" s="47">
        <v>135835</v>
      </c>
      <c r="AE84" s="47">
        <v>378750.99999999994</v>
      </c>
      <c r="AF84" s="47">
        <v>712748.99999999988</v>
      </c>
      <c r="AG84" s="47">
        <v>1141106</v>
      </c>
      <c r="AH84" s="47">
        <v>2505845</v>
      </c>
      <c r="AI84" s="47">
        <v>2900299</v>
      </c>
      <c r="AJ84" s="47">
        <v>3019387</v>
      </c>
      <c r="AK84" s="100">
        <v>3459016.9999999991</v>
      </c>
      <c r="AL84" s="182">
        <v>485179</v>
      </c>
      <c r="AM84" s="111">
        <v>349985</v>
      </c>
      <c r="AN84" s="187">
        <f t="shared" si="17"/>
        <v>835164</v>
      </c>
      <c r="AO84" s="226">
        <v>593903</v>
      </c>
      <c r="AP84" s="226">
        <f t="shared" si="15"/>
        <v>1429067</v>
      </c>
      <c r="AQ84" s="226">
        <v>205186</v>
      </c>
      <c r="AR84" s="226">
        <f t="shared" si="16"/>
        <v>1634253</v>
      </c>
      <c r="AS84" s="226">
        <v>202724.99999999997</v>
      </c>
      <c r="AT84" s="185">
        <f t="shared" si="13"/>
        <v>-58.216452072327954</v>
      </c>
      <c r="AU84" s="184"/>
      <c r="AV84" s="184"/>
      <c r="AW84" s="184"/>
    </row>
    <row r="85" spans="1:49" ht="15" customHeight="1">
      <c r="A85" s="44">
        <v>47</v>
      </c>
      <c r="B85" s="81" t="s">
        <v>193</v>
      </c>
      <c r="C85" s="47"/>
      <c r="D85" s="47"/>
      <c r="E85" s="47">
        <v>11066</v>
      </c>
      <c r="F85" s="182">
        <v>12960</v>
      </c>
      <c r="G85" s="47" t="s">
        <v>344</v>
      </c>
      <c r="H85" s="47"/>
      <c r="I85" s="47"/>
      <c r="J85" s="100"/>
      <c r="K85" s="182"/>
      <c r="L85" s="111"/>
      <c r="M85" s="187" t="str">
        <f t="shared" si="10"/>
        <v/>
      </c>
      <c r="N85" s="226"/>
      <c r="O85" s="226" t="str">
        <f t="shared" si="14"/>
        <v xml:space="preserve">  </v>
      </c>
      <c r="P85" s="226"/>
      <c r="Q85" s="226" t="str">
        <f t="shared" si="11"/>
        <v xml:space="preserve">  </v>
      </c>
      <c r="R85" s="187">
        <v>1056</v>
      </c>
      <c r="S85" s="185" t="str">
        <f t="shared" si="12"/>
        <v xml:space="preserve"> </v>
      </c>
      <c r="T85" s="184"/>
      <c r="U85" s="184"/>
      <c r="V85" s="184"/>
      <c r="W85" s="206"/>
      <c r="X85" s="44">
        <v>47</v>
      </c>
      <c r="Y85" s="81" t="s">
        <v>193</v>
      </c>
      <c r="AD85" s="47">
        <v>14120</v>
      </c>
      <c r="AE85" s="47">
        <v>24512</v>
      </c>
      <c r="AF85" s="47">
        <v>24512</v>
      </c>
      <c r="AG85" s="47">
        <v>24512</v>
      </c>
      <c r="AH85" s="47">
        <v>84861</v>
      </c>
      <c r="AI85" s="47">
        <v>86651</v>
      </c>
      <c r="AJ85" s="47">
        <v>86651</v>
      </c>
      <c r="AK85" s="100">
        <v>139958</v>
      </c>
      <c r="AL85" s="182">
        <v>37440</v>
      </c>
      <c r="AM85" s="111">
        <v>7105</v>
      </c>
      <c r="AN85" s="187">
        <f t="shared" si="17"/>
        <v>44545</v>
      </c>
      <c r="AO85" s="226"/>
      <c r="AP85" s="226">
        <f t="shared" si="15"/>
        <v>44545</v>
      </c>
      <c r="AQ85" s="226">
        <v>171778</v>
      </c>
      <c r="AR85" s="226">
        <f t="shared" si="16"/>
        <v>216323</v>
      </c>
      <c r="AS85" s="226"/>
      <c r="AT85" s="185">
        <f t="shared" si="13"/>
        <v>-100</v>
      </c>
      <c r="AU85" s="184"/>
      <c r="AV85" s="184"/>
      <c r="AW85" s="184"/>
    </row>
    <row r="86" spans="1:49" ht="15" customHeight="1">
      <c r="A86" s="44">
        <v>48</v>
      </c>
      <c r="B86" s="43" t="s">
        <v>195</v>
      </c>
      <c r="C86" s="47"/>
      <c r="D86" s="47"/>
      <c r="E86" s="47"/>
      <c r="F86" s="182"/>
      <c r="G86" s="47"/>
      <c r="H86" s="47"/>
      <c r="I86" s="47"/>
      <c r="J86" s="100"/>
      <c r="K86" s="182"/>
      <c r="L86" s="111"/>
      <c r="M86" s="187" t="str">
        <f t="shared" si="10"/>
        <v/>
      </c>
      <c r="N86" s="226"/>
      <c r="O86" s="226" t="str">
        <f t="shared" si="14"/>
        <v xml:space="preserve">  </v>
      </c>
      <c r="P86" s="226"/>
      <c r="Q86" s="226" t="str">
        <f t="shared" si="11"/>
        <v xml:space="preserve">  </v>
      </c>
      <c r="R86" s="187"/>
      <c r="S86" s="185" t="str">
        <f t="shared" si="12"/>
        <v xml:space="preserve"> </v>
      </c>
      <c r="T86" s="184"/>
      <c r="U86" s="184"/>
      <c r="V86" s="184"/>
      <c r="W86" s="206"/>
      <c r="X86" s="44">
        <v>48</v>
      </c>
      <c r="Y86" s="43" t="s">
        <v>195</v>
      </c>
      <c r="AD86" s="47">
        <v>45900</v>
      </c>
      <c r="AE86" s="47">
        <v>58900</v>
      </c>
      <c r="AF86" s="47">
        <v>473766</v>
      </c>
      <c r="AG86" s="47">
        <v>473766</v>
      </c>
      <c r="AH86" s="47"/>
      <c r="AI86" s="47"/>
      <c r="AJ86" s="47">
        <v>0</v>
      </c>
      <c r="AK86" s="100"/>
      <c r="AL86" s="182"/>
      <c r="AM86" s="111">
        <v>769126</v>
      </c>
      <c r="AN86" s="187">
        <f t="shared" si="17"/>
        <v>769126</v>
      </c>
      <c r="AO86" s="226"/>
      <c r="AP86" s="226">
        <f t="shared" si="15"/>
        <v>769126</v>
      </c>
      <c r="AQ86" s="226"/>
      <c r="AR86" s="226">
        <f t="shared" si="16"/>
        <v>769126</v>
      </c>
      <c r="AS86" s="226"/>
      <c r="AT86" s="185" t="str">
        <f t="shared" si="13"/>
        <v xml:space="preserve"> </v>
      </c>
      <c r="AU86" s="184"/>
      <c r="AV86" s="184"/>
      <c r="AW86" s="184"/>
    </row>
    <row r="87" spans="1:49" ht="15" customHeight="1">
      <c r="A87" s="44">
        <v>49</v>
      </c>
      <c r="B87" s="81" t="s">
        <v>196</v>
      </c>
      <c r="C87" s="47">
        <v>30524</v>
      </c>
      <c r="D87" s="47">
        <v>30524</v>
      </c>
      <c r="E87" s="47">
        <v>34691</v>
      </c>
      <c r="F87" s="182">
        <v>65642</v>
      </c>
      <c r="G87" s="47"/>
      <c r="H87" s="47">
        <v>23590</v>
      </c>
      <c r="I87" s="47">
        <v>112362</v>
      </c>
      <c r="J87" s="100">
        <v>112362</v>
      </c>
      <c r="K87" s="182">
        <v>29340</v>
      </c>
      <c r="L87" s="111">
        <v>27054</v>
      </c>
      <c r="M87" s="187">
        <f t="shared" si="10"/>
        <v>56394</v>
      </c>
      <c r="N87" s="226"/>
      <c r="O87" s="226">
        <f t="shared" si="14"/>
        <v>56394</v>
      </c>
      <c r="P87" s="226">
        <v>19073</v>
      </c>
      <c r="Q87" s="226">
        <f t="shared" si="11"/>
        <v>75467</v>
      </c>
      <c r="R87" s="187"/>
      <c r="S87" s="185">
        <f t="shared" si="12"/>
        <v>-100</v>
      </c>
      <c r="T87" s="184"/>
      <c r="U87" s="184"/>
      <c r="V87" s="184"/>
      <c r="W87" s="206"/>
      <c r="X87" s="44">
        <v>49</v>
      </c>
      <c r="Y87" s="81" t="s">
        <v>196</v>
      </c>
      <c r="AD87" s="47">
        <v>0</v>
      </c>
      <c r="AE87" s="47">
        <v>3431</v>
      </c>
      <c r="AF87" s="47">
        <v>3431</v>
      </c>
      <c r="AG87" s="47">
        <v>3431</v>
      </c>
      <c r="AH87" s="47"/>
      <c r="AI87" s="47"/>
      <c r="AJ87" s="47">
        <v>8018</v>
      </c>
      <c r="AK87" s="100">
        <v>8018</v>
      </c>
      <c r="AL87" s="182"/>
      <c r="AM87" s="111">
        <v>8378</v>
      </c>
      <c r="AN87" s="187">
        <f t="shared" si="17"/>
        <v>8378</v>
      </c>
      <c r="AO87" s="226">
        <v>4539</v>
      </c>
      <c r="AP87" s="226">
        <f t="shared" si="15"/>
        <v>12917</v>
      </c>
      <c r="AQ87" s="226">
        <v>352996</v>
      </c>
      <c r="AR87" s="226">
        <f t="shared" si="16"/>
        <v>365913</v>
      </c>
      <c r="AS87" s="226"/>
      <c r="AT87" s="185" t="str">
        <f t="shared" si="13"/>
        <v xml:space="preserve"> </v>
      </c>
      <c r="AU87" s="184"/>
      <c r="AV87" s="184"/>
      <c r="AW87" s="184"/>
    </row>
    <row r="88" spans="1:49" ht="15" customHeight="1">
      <c r="A88" s="44">
        <v>50</v>
      </c>
      <c r="B88" s="81" t="s">
        <v>197</v>
      </c>
      <c r="C88" s="47"/>
      <c r="D88" s="47"/>
      <c r="E88" s="47"/>
      <c r="F88" s="182"/>
      <c r="G88" s="47"/>
      <c r="H88" s="47"/>
      <c r="I88" s="47"/>
      <c r="J88" s="100"/>
      <c r="K88" s="182"/>
      <c r="L88" s="111"/>
      <c r="M88" s="187" t="str">
        <f t="shared" si="10"/>
        <v/>
      </c>
      <c r="N88" s="226"/>
      <c r="O88" s="226" t="str">
        <f t="shared" si="14"/>
        <v xml:space="preserve">  </v>
      </c>
      <c r="P88" s="226"/>
      <c r="Q88" s="226" t="str">
        <f t="shared" si="11"/>
        <v xml:space="preserve">  </v>
      </c>
      <c r="R88" s="187"/>
      <c r="S88" s="185" t="str">
        <f t="shared" si="12"/>
        <v xml:space="preserve"> </v>
      </c>
      <c r="T88" s="184"/>
      <c r="U88" s="184"/>
      <c r="V88" s="184"/>
      <c r="W88" s="206"/>
      <c r="X88" s="44">
        <v>50</v>
      </c>
      <c r="Y88" s="81" t="s">
        <v>197</v>
      </c>
      <c r="AD88" s="47">
        <v>30401</v>
      </c>
      <c r="AE88" s="47">
        <v>30401</v>
      </c>
      <c r="AF88" s="47">
        <v>30401</v>
      </c>
      <c r="AG88" s="47">
        <v>30401</v>
      </c>
      <c r="AH88" s="47"/>
      <c r="AI88" s="47">
        <v>3900</v>
      </c>
      <c r="AJ88" s="47">
        <v>3900</v>
      </c>
      <c r="AK88" s="100">
        <v>3900</v>
      </c>
      <c r="AL88" s="182"/>
      <c r="AM88" s="111">
        <v>451586</v>
      </c>
      <c r="AN88" s="187">
        <f t="shared" si="17"/>
        <v>451586</v>
      </c>
      <c r="AO88" s="226">
        <v>153252</v>
      </c>
      <c r="AP88" s="226">
        <f t="shared" si="15"/>
        <v>604838</v>
      </c>
      <c r="AQ88" s="226">
        <v>545041</v>
      </c>
      <c r="AR88" s="226">
        <f t="shared" si="16"/>
        <v>1149879</v>
      </c>
      <c r="AS88" s="226">
        <v>617625</v>
      </c>
      <c r="AT88" s="185" t="str">
        <f t="shared" si="13"/>
        <v xml:space="preserve"> </v>
      </c>
      <c r="AU88" s="184"/>
      <c r="AV88" s="184"/>
      <c r="AW88" s="184"/>
    </row>
    <row r="89" spans="1:49" ht="15" customHeight="1">
      <c r="A89" s="44">
        <v>51</v>
      </c>
      <c r="B89" s="81" t="s">
        <v>198</v>
      </c>
      <c r="C89" s="47"/>
      <c r="D89" s="47"/>
      <c r="E89" s="47"/>
      <c r="F89" s="182"/>
      <c r="G89" s="47"/>
      <c r="H89" s="47"/>
      <c r="I89" s="47"/>
      <c r="J89" s="100"/>
      <c r="K89" s="182"/>
      <c r="L89" s="111"/>
      <c r="M89" s="187" t="str">
        <f t="shared" si="10"/>
        <v/>
      </c>
      <c r="N89" s="226"/>
      <c r="O89" s="226" t="str">
        <f t="shared" si="14"/>
        <v xml:space="preserve">  </v>
      </c>
      <c r="P89" s="226"/>
      <c r="Q89" s="226" t="str">
        <f t="shared" si="11"/>
        <v xml:space="preserve">  </v>
      </c>
      <c r="R89" s="187"/>
      <c r="S89" s="185" t="str">
        <f t="shared" si="12"/>
        <v xml:space="preserve"> </v>
      </c>
      <c r="T89" s="184"/>
      <c r="U89" s="184"/>
      <c r="V89" s="184"/>
      <c r="W89" s="206"/>
      <c r="X89" s="44">
        <v>51</v>
      </c>
      <c r="Y89" s="81" t="s">
        <v>198</v>
      </c>
      <c r="AD89" s="47">
        <v>0</v>
      </c>
      <c r="AE89" s="47">
        <v>0</v>
      </c>
      <c r="AF89" s="47">
        <v>0</v>
      </c>
      <c r="AG89" s="47">
        <v>23595</v>
      </c>
      <c r="AH89" s="47"/>
      <c r="AI89" s="47"/>
      <c r="AJ89" s="47">
        <v>0</v>
      </c>
      <c r="AK89" s="100"/>
      <c r="AL89" s="182"/>
      <c r="AM89" s="111">
        <v>84076</v>
      </c>
      <c r="AN89" s="187">
        <f t="shared" si="17"/>
        <v>84076</v>
      </c>
      <c r="AO89" s="226"/>
      <c r="AP89" s="226">
        <f t="shared" si="15"/>
        <v>84076</v>
      </c>
      <c r="AQ89" s="226"/>
      <c r="AR89" s="226">
        <f t="shared" si="16"/>
        <v>84076</v>
      </c>
      <c r="AS89" s="226"/>
      <c r="AT89" s="185" t="str">
        <f t="shared" si="13"/>
        <v xml:space="preserve"> </v>
      </c>
      <c r="AU89" s="184"/>
      <c r="AV89" s="184"/>
      <c r="AW89" s="184"/>
    </row>
    <row r="90" spans="1:49" ht="15" customHeight="1">
      <c r="A90" s="44">
        <v>52</v>
      </c>
      <c r="B90" s="81" t="s">
        <v>199</v>
      </c>
      <c r="C90" s="47"/>
      <c r="D90" s="47"/>
      <c r="E90" s="47"/>
      <c r="F90" s="182"/>
      <c r="G90" s="47" t="s">
        <v>344</v>
      </c>
      <c r="H90" s="47"/>
      <c r="I90" s="47"/>
      <c r="J90" s="100"/>
      <c r="K90" s="182"/>
      <c r="L90" s="111"/>
      <c r="M90" s="187" t="str">
        <f t="shared" si="10"/>
        <v/>
      </c>
      <c r="N90" s="226"/>
      <c r="O90" s="226" t="str">
        <f t="shared" si="14"/>
        <v xml:space="preserve">  </v>
      </c>
      <c r="P90" s="226"/>
      <c r="Q90" s="226" t="str">
        <f t="shared" si="11"/>
        <v xml:space="preserve">  </v>
      </c>
      <c r="R90" s="187"/>
      <c r="S90" s="185" t="str">
        <f t="shared" si="12"/>
        <v xml:space="preserve"> </v>
      </c>
      <c r="T90" s="184"/>
      <c r="U90" s="184"/>
      <c r="V90" s="184"/>
      <c r="W90" s="206"/>
      <c r="X90" s="44">
        <v>52</v>
      </c>
      <c r="Y90" s="81" t="s">
        <v>199</v>
      </c>
      <c r="AD90" s="47">
        <v>8265</v>
      </c>
      <c r="AE90" s="47">
        <v>17105</v>
      </c>
      <c r="AF90" s="47">
        <v>25200</v>
      </c>
      <c r="AG90" s="47">
        <v>32820</v>
      </c>
      <c r="AH90" s="47">
        <v>26341</v>
      </c>
      <c r="AI90" s="47">
        <v>26341</v>
      </c>
      <c r="AJ90" s="47">
        <v>26341</v>
      </c>
      <c r="AK90" s="100">
        <v>45863</v>
      </c>
      <c r="AL90" s="182">
        <v>1019</v>
      </c>
      <c r="AM90" s="111"/>
      <c r="AN90" s="187">
        <f t="shared" si="17"/>
        <v>1019</v>
      </c>
      <c r="AO90" s="226">
        <v>2230</v>
      </c>
      <c r="AP90" s="226">
        <f t="shared" si="15"/>
        <v>3249</v>
      </c>
      <c r="AQ90" s="226"/>
      <c r="AR90" s="226">
        <f t="shared" si="16"/>
        <v>3249</v>
      </c>
      <c r="AS90" s="226"/>
      <c r="AT90" s="185">
        <f t="shared" si="13"/>
        <v>-100</v>
      </c>
      <c r="AU90" s="184"/>
      <c r="AV90" s="184"/>
      <c r="AW90" s="184"/>
    </row>
    <row r="91" spans="1:49" ht="15" customHeight="1">
      <c r="A91" s="44">
        <v>53</v>
      </c>
      <c r="B91" s="81" t="s">
        <v>200</v>
      </c>
      <c r="C91" s="47"/>
      <c r="D91" s="47"/>
      <c r="E91" s="47"/>
      <c r="F91" s="182"/>
      <c r="G91" s="47"/>
      <c r="H91" s="47"/>
      <c r="I91" s="47"/>
      <c r="J91" s="100"/>
      <c r="K91" s="182"/>
      <c r="L91" s="111"/>
      <c r="M91" s="187" t="str">
        <f t="shared" si="10"/>
        <v/>
      </c>
      <c r="N91" s="226"/>
      <c r="O91" s="226" t="str">
        <f t="shared" si="14"/>
        <v xml:space="preserve">  </v>
      </c>
      <c r="P91" s="226"/>
      <c r="Q91" s="226" t="str">
        <f t="shared" si="11"/>
        <v xml:space="preserve">  </v>
      </c>
      <c r="R91" s="187"/>
      <c r="S91" s="185" t="str">
        <f t="shared" si="12"/>
        <v xml:space="preserve"> </v>
      </c>
      <c r="T91" s="184"/>
      <c r="U91" s="184"/>
      <c r="V91" s="184"/>
      <c r="W91" s="206"/>
      <c r="X91" s="44">
        <v>53</v>
      </c>
      <c r="Y91" s="81" t="s">
        <v>200</v>
      </c>
      <c r="AD91" s="47">
        <v>0</v>
      </c>
      <c r="AE91" s="47">
        <v>0</v>
      </c>
      <c r="AF91" s="47">
        <v>0</v>
      </c>
      <c r="AG91" s="47">
        <v>9897</v>
      </c>
      <c r="AH91" s="47"/>
      <c r="AI91" s="47">
        <v>37245</v>
      </c>
      <c r="AJ91" s="47">
        <v>37245</v>
      </c>
      <c r="AK91" s="100">
        <v>37245</v>
      </c>
      <c r="AL91" s="182"/>
      <c r="AM91" s="111"/>
      <c r="AN91" s="187" t="str">
        <f t="shared" si="17"/>
        <v/>
      </c>
      <c r="AO91" s="226"/>
      <c r="AP91" s="226" t="str">
        <f t="shared" si="15"/>
        <v xml:space="preserve">  </v>
      </c>
      <c r="AQ91" s="226"/>
      <c r="AR91" s="226" t="str">
        <f t="shared" si="16"/>
        <v xml:space="preserve">  </v>
      </c>
      <c r="AS91" s="226"/>
      <c r="AT91" s="185" t="str">
        <f t="shared" si="13"/>
        <v xml:space="preserve"> </v>
      </c>
      <c r="AU91" s="184"/>
      <c r="AV91" s="184"/>
      <c r="AW91" s="184"/>
    </row>
    <row r="92" spans="1:49" ht="15" customHeight="1">
      <c r="A92" s="44">
        <v>54</v>
      </c>
      <c r="B92" s="81" t="s">
        <v>201</v>
      </c>
      <c r="C92" s="47">
        <v>4597</v>
      </c>
      <c r="D92" s="47">
        <v>4597</v>
      </c>
      <c r="E92" s="47">
        <v>4597</v>
      </c>
      <c r="F92" s="182">
        <v>4597</v>
      </c>
      <c r="G92" s="47"/>
      <c r="H92" s="47"/>
      <c r="I92" s="47"/>
      <c r="J92" s="100">
        <v>22959798</v>
      </c>
      <c r="K92" s="182"/>
      <c r="L92" s="111"/>
      <c r="M92" s="187" t="str">
        <f t="shared" si="10"/>
        <v/>
      </c>
      <c r="N92" s="226"/>
      <c r="O92" s="226" t="str">
        <f t="shared" si="14"/>
        <v xml:space="preserve">  </v>
      </c>
      <c r="P92" s="226"/>
      <c r="Q92" s="226" t="str">
        <f t="shared" si="11"/>
        <v xml:space="preserve">  </v>
      </c>
      <c r="R92" s="187"/>
      <c r="S92" s="185" t="str">
        <f t="shared" si="12"/>
        <v xml:space="preserve"> </v>
      </c>
      <c r="T92" s="184"/>
      <c r="U92" s="184"/>
      <c r="V92" s="184"/>
      <c r="W92" s="206"/>
      <c r="X92" s="44">
        <v>54</v>
      </c>
      <c r="Y92" s="81" t="s">
        <v>201</v>
      </c>
      <c r="AD92" s="47">
        <v>193015</v>
      </c>
      <c r="AE92" s="47">
        <v>266805</v>
      </c>
      <c r="AF92" s="47">
        <v>266805</v>
      </c>
      <c r="AG92" s="47">
        <v>266805</v>
      </c>
      <c r="AH92" s="47"/>
      <c r="AI92" s="47">
        <v>29100</v>
      </c>
      <c r="AJ92" s="47">
        <v>107390</v>
      </c>
      <c r="AK92" s="100">
        <v>113509.99999999999</v>
      </c>
      <c r="AL92" s="182"/>
      <c r="AM92" s="111">
        <v>11493</v>
      </c>
      <c r="AN92" s="187">
        <f t="shared" si="17"/>
        <v>11493</v>
      </c>
      <c r="AO92" s="226"/>
      <c r="AP92" s="226">
        <f t="shared" si="15"/>
        <v>11493</v>
      </c>
      <c r="AQ92" s="226">
        <v>94498</v>
      </c>
      <c r="AR92" s="226">
        <f t="shared" si="16"/>
        <v>105991</v>
      </c>
      <c r="AS92" s="226">
        <v>1751783.0000000002</v>
      </c>
      <c r="AT92" s="185" t="str">
        <f t="shared" si="13"/>
        <v xml:space="preserve"> </v>
      </c>
      <c r="AU92" s="184"/>
      <c r="AV92" s="184"/>
      <c r="AW92" s="184"/>
    </row>
    <row r="93" spans="1:49" ht="15" customHeight="1">
      <c r="A93" s="44">
        <v>55</v>
      </c>
      <c r="B93" s="81" t="s">
        <v>202</v>
      </c>
      <c r="C93" s="47"/>
      <c r="D93" s="47"/>
      <c r="E93" s="47"/>
      <c r="F93" s="183"/>
      <c r="G93" s="47" t="s">
        <v>344</v>
      </c>
      <c r="H93" s="47"/>
      <c r="I93" s="47"/>
      <c r="J93" s="100">
        <v>11136</v>
      </c>
      <c r="K93" s="182">
        <v>11136</v>
      </c>
      <c r="L93" s="111"/>
      <c r="M93" s="187">
        <f t="shared" si="10"/>
        <v>11136</v>
      </c>
      <c r="N93" s="226"/>
      <c r="O93" s="226">
        <f t="shared" si="14"/>
        <v>11136</v>
      </c>
      <c r="P93" s="226"/>
      <c r="Q93" s="226">
        <f t="shared" si="11"/>
        <v>11136</v>
      </c>
      <c r="R93" s="187"/>
      <c r="S93" s="185">
        <f t="shared" si="12"/>
        <v>-100</v>
      </c>
      <c r="T93" s="184"/>
      <c r="U93" s="184"/>
      <c r="V93" s="184"/>
      <c r="W93" s="206"/>
      <c r="X93" s="44">
        <v>55</v>
      </c>
      <c r="Y93" s="81" t="s">
        <v>202</v>
      </c>
      <c r="AD93" s="47">
        <v>16392</v>
      </c>
      <c r="AE93" s="47">
        <v>35273</v>
      </c>
      <c r="AF93" s="47">
        <v>40773</v>
      </c>
      <c r="AG93" s="43">
        <v>64502</v>
      </c>
      <c r="AH93" s="47">
        <v>286117</v>
      </c>
      <c r="AI93" s="47">
        <v>488983</v>
      </c>
      <c r="AJ93" s="47">
        <v>1478106</v>
      </c>
      <c r="AK93" s="100">
        <v>1607835</v>
      </c>
      <c r="AL93" s="182">
        <v>90681</v>
      </c>
      <c r="AM93" s="111">
        <v>124568</v>
      </c>
      <c r="AN93" s="187">
        <f t="shared" si="17"/>
        <v>215249</v>
      </c>
      <c r="AO93" s="226">
        <v>8832</v>
      </c>
      <c r="AP93" s="226">
        <f t="shared" si="15"/>
        <v>224081</v>
      </c>
      <c r="AQ93" s="226">
        <v>4575</v>
      </c>
      <c r="AR93" s="226">
        <f t="shared" si="16"/>
        <v>228656</v>
      </c>
      <c r="AS93" s="226">
        <v>181500</v>
      </c>
      <c r="AT93" s="185">
        <f t="shared" si="13"/>
        <v>100.15218182419693</v>
      </c>
      <c r="AU93" s="184"/>
      <c r="AV93" s="184"/>
      <c r="AW93" s="184"/>
    </row>
    <row r="94" spans="1:49" ht="15" customHeight="1">
      <c r="A94" s="44">
        <v>56</v>
      </c>
      <c r="B94" s="81" t="s">
        <v>203</v>
      </c>
      <c r="C94" s="47"/>
      <c r="D94" s="47"/>
      <c r="E94" s="47"/>
      <c r="F94" s="182"/>
      <c r="G94" s="47"/>
      <c r="H94" s="47"/>
      <c r="I94" s="47"/>
      <c r="J94" s="100"/>
      <c r="K94" s="182"/>
      <c r="L94" s="111"/>
      <c r="M94" s="187" t="str">
        <f t="shared" si="10"/>
        <v/>
      </c>
      <c r="N94" s="226"/>
      <c r="O94" s="226" t="str">
        <f t="shared" si="14"/>
        <v xml:space="preserve">  </v>
      </c>
      <c r="P94" s="226"/>
      <c r="Q94" s="226" t="str">
        <f t="shared" si="11"/>
        <v xml:space="preserve">  </v>
      </c>
      <c r="R94" s="187"/>
      <c r="S94" s="185" t="str">
        <f t="shared" si="12"/>
        <v xml:space="preserve"> </v>
      </c>
      <c r="T94" s="184"/>
      <c r="U94" s="184"/>
      <c r="V94" s="184"/>
      <c r="W94" s="206"/>
      <c r="X94" s="44">
        <v>56</v>
      </c>
      <c r="Y94" s="81" t="s">
        <v>203</v>
      </c>
      <c r="AD94" s="47">
        <v>0</v>
      </c>
      <c r="AE94" s="47">
        <v>0</v>
      </c>
      <c r="AF94" s="47">
        <v>27778</v>
      </c>
      <c r="AG94" s="47">
        <v>27778</v>
      </c>
      <c r="AH94" s="47"/>
      <c r="AI94" s="47"/>
      <c r="AJ94" s="47">
        <v>0</v>
      </c>
      <c r="AK94" s="100">
        <v>2040</v>
      </c>
      <c r="AL94" s="182"/>
      <c r="AM94" s="111"/>
      <c r="AN94" s="187" t="str">
        <f t="shared" si="17"/>
        <v/>
      </c>
      <c r="AO94" s="226"/>
      <c r="AP94" s="226" t="str">
        <f t="shared" si="15"/>
        <v xml:space="preserve">  </v>
      </c>
      <c r="AQ94" s="226"/>
      <c r="AR94" s="226" t="str">
        <f t="shared" si="16"/>
        <v xml:space="preserve">  </v>
      </c>
      <c r="AS94" s="226"/>
      <c r="AT94" s="185" t="str">
        <f t="shared" si="13"/>
        <v xml:space="preserve"> </v>
      </c>
      <c r="AU94" s="184"/>
      <c r="AV94" s="184"/>
      <c r="AW94" s="184"/>
    </row>
    <row r="95" spans="1:49" ht="15" customHeight="1">
      <c r="A95" s="44">
        <v>57</v>
      </c>
      <c r="B95" s="81" t="s">
        <v>204</v>
      </c>
      <c r="C95" s="47"/>
      <c r="D95" s="47"/>
      <c r="E95" s="47"/>
      <c r="F95" s="183"/>
      <c r="G95" s="47"/>
      <c r="H95" s="47"/>
      <c r="I95" s="47"/>
      <c r="J95" s="100"/>
      <c r="K95" s="182"/>
      <c r="L95" s="111"/>
      <c r="M95" s="187" t="str">
        <f t="shared" si="10"/>
        <v/>
      </c>
      <c r="N95" s="226"/>
      <c r="O95" s="226" t="str">
        <f t="shared" si="14"/>
        <v xml:space="preserve">  </v>
      </c>
      <c r="P95" s="226"/>
      <c r="Q95" s="226" t="str">
        <f t="shared" si="11"/>
        <v xml:space="preserve">  </v>
      </c>
      <c r="R95" s="187"/>
      <c r="S95" s="185" t="str">
        <f t="shared" si="12"/>
        <v xml:space="preserve"> </v>
      </c>
      <c r="T95" s="184"/>
      <c r="U95" s="184"/>
      <c r="V95" s="184"/>
      <c r="W95" s="206"/>
      <c r="X95" s="44">
        <v>57</v>
      </c>
      <c r="Y95" s="81" t="s">
        <v>204</v>
      </c>
      <c r="AD95" s="47">
        <v>0</v>
      </c>
      <c r="AE95" s="47">
        <v>68322</v>
      </c>
      <c r="AF95" s="47">
        <v>68322</v>
      </c>
      <c r="AG95" s="43">
        <v>68322</v>
      </c>
      <c r="AH95" s="47"/>
      <c r="AI95" s="47"/>
      <c r="AJ95" s="47">
        <v>0</v>
      </c>
      <c r="AK95" s="100"/>
      <c r="AL95" s="182"/>
      <c r="AM95" s="111"/>
      <c r="AN95" s="187" t="str">
        <f t="shared" si="17"/>
        <v/>
      </c>
      <c r="AO95" s="226"/>
      <c r="AP95" s="226" t="str">
        <f t="shared" si="15"/>
        <v xml:space="preserve">  </v>
      </c>
      <c r="AQ95" s="226"/>
      <c r="AR95" s="226" t="str">
        <f t="shared" si="16"/>
        <v xml:space="preserve">  </v>
      </c>
      <c r="AS95" s="226"/>
      <c r="AT95" s="185" t="str">
        <f t="shared" si="13"/>
        <v xml:space="preserve"> </v>
      </c>
      <c r="AU95" s="184"/>
      <c r="AV95" s="184"/>
      <c r="AW95" s="184"/>
    </row>
    <row r="96" spans="1:49" ht="15" customHeight="1">
      <c r="A96" s="44">
        <v>58</v>
      </c>
      <c r="B96" s="81" t="s">
        <v>205</v>
      </c>
      <c r="C96" s="47"/>
      <c r="D96" s="47"/>
      <c r="E96" s="47"/>
      <c r="F96" s="182"/>
      <c r="G96" s="47" t="s">
        <v>344</v>
      </c>
      <c r="H96" s="47"/>
      <c r="I96" s="47"/>
      <c r="J96" s="100"/>
      <c r="K96" s="182"/>
      <c r="L96" s="111"/>
      <c r="M96" s="187" t="str">
        <f t="shared" si="10"/>
        <v/>
      </c>
      <c r="N96" s="226"/>
      <c r="O96" s="226" t="str">
        <f t="shared" si="14"/>
        <v xml:space="preserve">  </v>
      </c>
      <c r="P96" s="226"/>
      <c r="Q96" s="226" t="str">
        <f t="shared" si="11"/>
        <v xml:space="preserve">  </v>
      </c>
      <c r="R96" s="187"/>
      <c r="S96" s="185" t="str">
        <f t="shared" si="12"/>
        <v xml:space="preserve"> </v>
      </c>
      <c r="T96" s="184"/>
      <c r="U96" s="184"/>
      <c r="V96" s="184"/>
      <c r="W96" s="206"/>
      <c r="X96" s="44">
        <v>58</v>
      </c>
      <c r="Y96" s="81" t="s">
        <v>205</v>
      </c>
      <c r="AD96" s="47">
        <v>12000</v>
      </c>
      <c r="AE96" s="47">
        <v>17000</v>
      </c>
      <c r="AF96" s="47">
        <v>18300</v>
      </c>
      <c r="AG96" s="47">
        <v>18300</v>
      </c>
      <c r="AH96" s="47">
        <v>11200</v>
      </c>
      <c r="AI96" s="47">
        <v>18300</v>
      </c>
      <c r="AJ96" s="47">
        <v>38900</v>
      </c>
      <c r="AK96" s="100">
        <v>48521.999999999985</v>
      </c>
      <c r="AL96" s="182">
        <v>20800</v>
      </c>
      <c r="AM96" s="111"/>
      <c r="AN96" s="187">
        <f t="shared" si="17"/>
        <v>20800</v>
      </c>
      <c r="AO96" s="226">
        <v>1269</v>
      </c>
      <c r="AP96" s="226">
        <f t="shared" si="15"/>
        <v>22069</v>
      </c>
      <c r="AQ96" s="226">
        <v>7500</v>
      </c>
      <c r="AR96" s="226">
        <f t="shared" si="16"/>
        <v>29569</v>
      </c>
      <c r="AS96" s="226">
        <v>8500</v>
      </c>
      <c r="AT96" s="185">
        <f t="shared" si="13"/>
        <v>-59.134615384615387</v>
      </c>
      <c r="AU96" s="184"/>
      <c r="AV96" s="184"/>
      <c r="AW96" s="184"/>
    </row>
    <row r="97" spans="1:49" ht="15" customHeight="1">
      <c r="A97" s="44">
        <v>59</v>
      </c>
      <c r="B97" s="81" t="s">
        <v>206</v>
      </c>
      <c r="C97" s="47">
        <v>6256</v>
      </c>
      <c r="D97" s="47">
        <v>6256</v>
      </c>
      <c r="E97" s="47">
        <v>6256</v>
      </c>
      <c r="F97" s="182">
        <v>6256</v>
      </c>
      <c r="G97" s="47" t="s">
        <v>344</v>
      </c>
      <c r="H97" s="47"/>
      <c r="I97" s="47"/>
      <c r="J97" s="100"/>
      <c r="K97" s="182"/>
      <c r="L97" s="111"/>
      <c r="M97" s="187" t="str">
        <f t="shared" si="10"/>
        <v/>
      </c>
      <c r="N97" s="226"/>
      <c r="O97" s="226" t="str">
        <f t="shared" si="14"/>
        <v xml:space="preserve">  </v>
      </c>
      <c r="P97" s="226"/>
      <c r="Q97" s="226" t="str">
        <f t="shared" si="11"/>
        <v xml:space="preserve">  </v>
      </c>
      <c r="R97" s="187"/>
      <c r="S97" s="185" t="str">
        <f t="shared" si="12"/>
        <v xml:space="preserve"> </v>
      </c>
      <c r="T97" s="184"/>
      <c r="U97" s="184"/>
      <c r="V97" s="184"/>
      <c r="W97" s="206"/>
      <c r="X97" s="44">
        <v>59</v>
      </c>
      <c r="Y97" s="81" t="s">
        <v>206</v>
      </c>
      <c r="AD97" s="47">
        <v>39494</v>
      </c>
      <c r="AE97" s="47">
        <v>43666</v>
      </c>
      <c r="AF97" s="47">
        <v>45395</v>
      </c>
      <c r="AG97" s="47">
        <v>65055</v>
      </c>
      <c r="AH97" s="47">
        <v>725255</v>
      </c>
      <c r="AI97" s="47">
        <v>742304</v>
      </c>
      <c r="AJ97" s="47">
        <v>772763</v>
      </c>
      <c r="AK97" s="100">
        <v>963198.00000000035</v>
      </c>
      <c r="AL97" s="182">
        <v>830904</v>
      </c>
      <c r="AM97" s="111">
        <v>60084</v>
      </c>
      <c r="AN97" s="187">
        <f t="shared" si="17"/>
        <v>890988</v>
      </c>
      <c r="AO97" s="226">
        <v>24661</v>
      </c>
      <c r="AP97" s="226">
        <f t="shared" si="15"/>
        <v>915649</v>
      </c>
      <c r="AQ97" s="226">
        <v>22354</v>
      </c>
      <c r="AR97" s="226">
        <f t="shared" si="16"/>
        <v>938003</v>
      </c>
      <c r="AS97" s="226">
        <v>364518</v>
      </c>
      <c r="AT97" s="185">
        <f t="shared" si="13"/>
        <v>-56.129950030328416</v>
      </c>
      <c r="AU97" s="184"/>
      <c r="AV97" s="184"/>
      <c r="AW97" s="184"/>
    </row>
    <row r="98" spans="1:49" ht="15" customHeight="1">
      <c r="A98" s="44">
        <v>60</v>
      </c>
      <c r="B98" s="81" t="s">
        <v>207</v>
      </c>
      <c r="C98" s="47"/>
      <c r="D98" s="47"/>
      <c r="E98" s="47"/>
      <c r="F98" s="182"/>
      <c r="G98" s="47" t="s">
        <v>344</v>
      </c>
      <c r="H98" s="47"/>
      <c r="I98" s="47"/>
      <c r="J98" s="100"/>
      <c r="K98" s="182"/>
      <c r="L98" s="111"/>
      <c r="M98" s="187" t="str">
        <f t="shared" si="10"/>
        <v/>
      </c>
      <c r="N98" s="226"/>
      <c r="O98" s="226" t="str">
        <f t="shared" si="14"/>
        <v xml:space="preserve">  </v>
      </c>
      <c r="P98" s="226"/>
      <c r="Q98" s="226" t="str">
        <f t="shared" si="11"/>
        <v xml:space="preserve">  </v>
      </c>
      <c r="R98" s="187"/>
      <c r="S98" s="185" t="str">
        <f t="shared" si="12"/>
        <v xml:space="preserve"> </v>
      </c>
      <c r="T98" s="184"/>
      <c r="U98" s="184"/>
      <c r="V98" s="184"/>
      <c r="W98" s="206"/>
      <c r="X98" s="44">
        <v>60</v>
      </c>
      <c r="Y98" s="81" t="s">
        <v>207</v>
      </c>
      <c r="AD98" s="47">
        <v>34821</v>
      </c>
      <c r="AE98" s="47">
        <v>244401</v>
      </c>
      <c r="AF98" s="47">
        <v>337214</v>
      </c>
      <c r="AG98" s="47">
        <v>587799</v>
      </c>
      <c r="AH98" s="47">
        <v>158264</v>
      </c>
      <c r="AI98" s="47">
        <v>183864</v>
      </c>
      <c r="AJ98" s="47">
        <v>192284</v>
      </c>
      <c r="AK98" s="100">
        <v>193654</v>
      </c>
      <c r="AL98" s="182"/>
      <c r="AM98" s="111"/>
      <c r="AN98" s="187" t="str">
        <f t="shared" si="17"/>
        <v/>
      </c>
      <c r="AO98" s="226">
        <v>27382</v>
      </c>
      <c r="AP98" s="226">
        <f t="shared" si="15"/>
        <v>27382</v>
      </c>
      <c r="AQ98" s="226">
        <v>2389</v>
      </c>
      <c r="AR98" s="226">
        <f t="shared" si="16"/>
        <v>29771</v>
      </c>
      <c r="AS98" s="226">
        <v>20756</v>
      </c>
      <c r="AT98" s="185" t="str">
        <f t="shared" si="13"/>
        <v xml:space="preserve"> </v>
      </c>
      <c r="AU98" s="184"/>
      <c r="AV98" s="184"/>
      <c r="AW98" s="184"/>
    </row>
    <row r="99" spans="1:49" ht="15" customHeight="1">
      <c r="A99" s="44">
        <v>61</v>
      </c>
      <c r="B99" s="81" t="s">
        <v>208</v>
      </c>
      <c r="C99" s="47"/>
      <c r="D99" s="47"/>
      <c r="E99" s="47"/>
      <c r="F99" s="182"/>
      <c r="G99" s="47"/>
      <c r="H99" s="47"/>
      <c r="I99" s="47"/>
      <c r="J99" s="100"/>
      <c r="K99" s="182"/>
      <c r="L99" s="111"/>
      <c r="M99" s="187" t="str">
        <f t="shared" si="10"/>
        <v/>
      </c>
      <c r="N99" s="226"/>
      <c r="O99" s="226" t="str">
        <f t="shared" si="14"/>
        <v xml:space="preserve">  </v>
      </c>
      <c r="P99" s="226"/>
      <c r="Q99" s="226" t="str">
        <f t="shared" si="11"/>
        <v xml:space="preserve">  </v>
      </c>
      <c r="R99" s="187"/>
      <c r="S99" s="185" t="str">
        <f t="shared" si="12"/>
        <v xml:space="preserve"> </v>
      </c>
      <c r="T99" s="184"/>
      <c r="U99" s="184"/>
      <c r="V99" s="184"/>
      <c r="W99" s="206"/>
      <c r="X99" s="44">
        <v>61</v>
      </c>
      <c r="Y99" s="81" t="s">
        <v>208</v>
      </c>
      <c r="AD99" s="47">
        <v>22258</v>
      </c>
      <c r="AE99" s="47">
        <v>22258</v>
      </c>
      <c r="AF99" s="47">
        <v>22258</v>
      </c>
      <c r="AG99" s="47">
        <v>22258</v>
      </c>
      <c r="AH99" s="47"/>
      <c r="AI99" s="47"/>
      <c r="AJ99" s="47">
        <v>0</v>
      </c>
      <c r="AK99" s="100">
        <v>11059</v>
      </c>
      <c r="AL99" s="182">
        <v>159296</v>
      </c>
      <c r="AM99" s="111"/>
      <c r="AN99" s="187">
        <f t="shared" si="17"/>
        <v>159296</v>
      </c>
      <c r="AO99" s="226">
        <v>14335</v>
      </c>
      <c r="AP99" s="226">
        <f t="shared" si="15"/>
        <v>173631</v>
      </c>
      <c r="AQ99" s="226"/>
      <c r="AR99" s="226">
        <f t="shared" si="16"/>
        <v>173631</v>
      </c>
      <c r="AS99" s="226"/>
      <c r="AT99" s="185">
        <f t="shared" si="13"/>
        <v>-100</v>
      </c>
      <c r="AU99" s="184"/>
      <c r="AV99" s="184"/>
      <c r="AW99" s="184"/>
    </row>
    <row r="100" spans="1:49" ht="15" customHeight="1">
      <c r="A100" s="44">
        <v>62</v>
      </c>
      <c r="B100" s="81" t="s">
        <v>209</v>
      </c>
      <c r="C100" s="47"/>
      <c r="D100" s="47"/>
      <c r="E100" s="47"/>
      <c r="F100" s="182"/>
      <c r="G100" s="47"/>
      <c r="H100" s="47"/>
      <c r="I100" s="47"/>
      <c r="J100" s="100"/>
      <c r="K100" s="182"/>
      <c r="L100" s="111"/>
      <c r="M100" s="187" t="str">
        <f t="shared" si="10"/>
        <v/>
      </c>
      <c r="N100" s="226"/>
      <c r="O100" s="226" t="str">
        <f t="shared" si="14"/>
        <v xml:space="preserve">  </v>
      </c>
      <c r="P100" s="226"/>
      <c r="Q100" s="226" t="str">
        <f t="shared" si="11"/>
        <v xml:space="preserve">  </v>
      </c>
      <c r="R100" s="187"/>
      <c r="S100" s="185" t="str">
        <f t="shared" si="12"/>
        <v xml:space="preserve"> </v>
      </c>
      <c r="T100" s="184"/>
      <c r="U100" s="184"/>
      <c r="V100" s="184"/>
      <c r="W100" s="206"/>
      <c r="X100" s="44">
        <v>62</v>
      </c>
      <c r="Y100" s="81" t="s">
        <v>209</v>
      </c>
      <c r="AD100" s="47">
        <v>0</v>
      </c>
      <c r="AE100" s="47">
        <v>0</v>
      </c>
      <c r="AF100" s="47">
        <v>18010</v>
      </c>
      <c r="AG100" s="47">
        <v>18010</v>
      </c>
      <c r="AH100" s="47"/>
      <c r="AI100" s="47"/>
      <c r="AJ100" s="47">
        <v>8856</v>
      </c>
      <c r="AK100" s="100">
        <v>8856</v>
      </c>
      <c r="AL100" s="182"/>
      <c r="AM100" s="111"/>
      <c r="AN100" s="187" t="str">
        <f t="shared" si="17"/>
        <v/>
      </c>
      <c r="AO100" s="226"/>
      <c r="AP100" s="226" t="str">
        <f t="shared" si="15"/>
        <v xml:space="preserve">  </v>
      </c>
      <c r="AQ100" s="226">
        <v>5271</v>
      </c>
      <c r="AR100" s="226">
        <f t="shared" si="16"/>
        <v>5271</v>
      </c>
      <c r="AS100" s="226"/>
      <c r="AT100" s="185" t="str">
        <f t="shared" si="13"/>
        <v xml:space="preserve"> </v>
      </c>
      <c r="AU100" s="184"/>
      <c r="AV100" s="184"/>
      <c r="AW100" s="184"/>
    </row>
    <row r="101" spans="1:49" ht="15" customHeight="1">
      <c r="A101" s="44">
        <v>63</v>
      </c>
      <c r="B101" s="81" t="s">
        <v>210</v>
      </c>
      <c r="C101" s="47"/>
      <c r="D101" s="47"/>
      <c r="E101" s="47"/>
      <c r="F101" s="182"/>
      <c r="G101" s="47" t="s">
        <v>344</v>
      </c>
      <c r="H101" s="47"/>
      <c r="I101" s="47"/>
      <c r="J101" s="100"/>
      <c r="K101" s="182"/>
      <c r="L101" s="111"/>
      <c r="M101" s="187" t="str">
        <f t="shared" si="10"/>
        <v/>
      </c>
      <c r="N101" s="226"/>
      <c r="O101" s="226" t="str">
        <f t="shared" si="14"/>
        <v xml:space="preserve">  </v>
      </c>
      <c r="P101" s="226"/>
      <c r="Q101" s="226" t="str">
        <f t="shared" si="11"/>
        <v xml:space="preserve">  </v>
      </c>
      <c r="R101" s="187"/>
      <c r="S101" s="185" t="str">
        <f t="shared" si="12"/>
        <v xml:space="preserve"> </v>
      </c>
      <c r="T101" s="184"/>
      <c r="U101" s="184"/>
      <c r="V101" s="184"/>
      <c r="W101" s="206"/>
      <c r="X101" s="44">
        <v>63</v>
      </c>
      <c r="Y101" s="81" t="s">
        <v>210</v>
      </c>
      <c r="AD101" s="47">
        <v>8000</v>
      </c>
      <c r="AE101" s="47">
        <v>15700</v>
      </c>
      <c r="AF101" s="47">
        <v>19113</v>
      </c>
      <c r="AG101" s="47">
        <v>21153</v>
      </c>
      <c r="AH101" s="47">
        <v>3518</v>
      </c>
      <c r="AI101" s="47">
        <v>9038</v>
      </c>
      <c r="AJ101" s="47">
        <v>9038</v>
      </c>
      <c r="AK101" s="100">
        <v>9038</v>
      </c>
      <c r="AL101" s="182">
        <v>12160</v>
      </c>
      <c r="AM101" s="111">
        <v>10465</v>
      </c>
      <c r="AN101" s="187">
        <f t="shared" si="17"/>
        <v>22625</v>
      </c>
      <c r="AO101" s="226"/>
      <c r="AP101" s="226">
        <f t="shared" si="15"/>
        <v>22625</v>
      </c>
      <c r="AQ101" s="226">
        <v>3735</v>
      </c>
      <c r="AR101" s="226">
        <f t="shared" si="16"/>
        <v>26360</v>
      </c>
      <c r="AS101" s="226"/>
      <c r="AT101" s="185">
        <f t="shared" si="13"/>
        <v>-100</v>
      </c>
      <c r="AU101" s="184"/>
      <c r="AV101" s="184"/>
      <c r="AW101" s="184"/>
    </row>
    <row r="102" spans="1:49" ht="15" customHeight="1">
      <c r="A102" s="44">
        <v>64</v>
      </c>
      <c r="B102" s="81" t="s">
        <v>211</v>
      </c>
      <c r="F102" s="182"/>
      <c r="G102" s="47"/>
      <c r="H102" s="47"/>
      <c r="I102" s="47"/>
      <c r="J102" s="100"/>
      <c r="K102" s="182"/>
      <c r="L102" s="111"/>
      <c r="M102" s="187" t="str">
        <f t="shared" si="10"/>
        <v/>
      </c>
      <c r="N102" s="226"/>
      <c r="O102" s="226" t="str">
        <f t="shared" si="14"/>
        <v xml:space="preserve">  </v>
      </c>
      <c r="P102" s="226"/>
      <c r="Q102" s="226" t="str">
        <f t="shared" si="11"/>
        <v xml:space="preserve">  </v>
      </c>
      <c r="R102" s="187"/>
      <c r="S102" s="185" t="str">
        <f t="shared" si="12"/>
        <v xml:space="preserve"> </v>
      </c>
      <c r="T102" s="184"/>
      <c r="U102" s="184"/>
      <c r="V102" s="184"/>
      <c r="W102" s="206"/>
      <c r="X102" s="44">
        <v>64</v>
      </c>
      <c r="Y102" s="81" t="s">
        <v>211</v>
      </c>
      <c r="AG102" s="47"/>
      <c r="AH102" s="47"/>
      <c r="AI102" s="47">
        <v>108703</v>
      </c>
      <c r="AJ102" s="47">
        <v>108703</v>
      </c>
      <c r="AK102" s="100">
        <v>108703</v>
      </c>
      <c r="AL102" s="182"/>
      <c r="AM102" s="111">
        <v>7110</v>
      </c>
      <c r="AN102" s="187">
        <f t="shared" si="17"/>
        <v>7110</v>
      </c>
      <c r="AO102" s="226">
        <v>45905</v>
      </c>
      <c r="AP102" s="226">
        <f t="shared" si="15"/>
        <v>53015</v>
      </c>
      <c r="AQ102" s="226"/>
      <c r="AR102" s="226">
        <f t="shared" si="16"/>
        <v>53015</v>
      </c>
      <c r="AS102" s="226"/>
      <c r="AT102" s="185" t="str">
        <f t="shared" si="13"/>
        <v xml:space="preserve"> </v>
      </c>
      <c r="AU102" s="184"/>
      <c r="AV102" s="184"/>
      <c r="AW102" s="184"/>
    </row>
    <row r="103" spans="1:49" ht="15" customHeight="1">
      <c r="A103" s="44">
        <v>65</v>
      </c>
      <c r="B103" s="81" t="s">
        <v>212</v>
      </c>
      <c r="C103" s="47"/>
      <c r="D103" s="47">
        <v>18473</v>
      </c>
      <c r="E103" s="47">
        <v>135493</v>
      </c>
      <c r="F103" s="182">
        <v>264603</v>
      </c>
      <c r="G103" s="47">
        <v>95615</v>
      </c>
      <c r="H103" s="47">
        <v>95615</v>
      </c>
      <c r="I103" s="47">
        <v>280018</v>
      </c>
      <c r="J103" s="100">
        <v>280018</v>
      </c>
      <c r="K103" s="182"/>
      <c r="L103" s="111">
        <v>103275</v>
      </c>
      <c r="M103" s="187">
        <f t="shared" si="10"/>
        <v>103275</v>
      </c>
      <c r="N103" s="226"/>
      <c r="O103" s="226">
        <f t="shared" si="14"/>
        <v>103275</v>
      </c>
      <c r="P103" s="226">
        <v>541058</v>
      </c>
      <c r="Q103" s="226">
        <f t="shared" si="11"/>
        <v>644333</v>
      </c>
      <c r="R103" s="187">
        <v>998918</v>
      </c>
      <c r="S103" s="185" t="str">
        <f t="shared" si="12"/>
        <v xml:space="preserve"> </v>
      </c>
      <c r="T103" s="184"/>
      <c r="U103" s="184"/>
      <c r="V103" s="184"/>
      <c r="W103" s="206"/>
      <c r="X103" s="44">
        <v>65</v>
      </c>
      <c r="Y103" s="81" t="s">
        <v>212</v>
      </c>
      <c r="AD103" s="47">
        <v>24748</v>
      </c>
      <c r="AE103" s="47">
        <v>44696</v>
      </c>
      <c r="AF103" s="47">
        <v>70970</v>
      </c>
      <c r="AG103" s="47">
        <v>186871</v>
      </c>
      <c r="AH103" s="47">
        <v>29253</v>
      </c>
      <c r="AI103" s="47">
        <v>48348</v>
      </c>
      <c r="AJ103" s="47">
        <v>91269</v>
      </c>
      <c r="AK103" s="100">
        <v>139549</v>
      </c>
      <c r="AL103" s="182">
        <v>30721</v>
      </c>
      <c r="AM103" s="111">
        <v>50838</v>
      </c>
      <c r="AN103" s="187">
        <f t="shared" si="17"/>
        <v>81559</v>
      </c>
      <c r="AO103" s="226">
        <v>153289</v>
      </c>
      <c r="AP103" s="226">
        <f t="shared" si="15"/>
        <v>234848</v>
      </c>
      <c r="AQ103" s="226">
        <v>20450</v>
      </c>
      <c r="AR103" s="226">
        <f t="shared" si="16"/>
        <v>255298</v>
      </c>
      <c r="AS103" s="226">
        <v>33355</v>
      </c>
      <c r="AT103" s="185">
        <f t="shared" si="13"/>
        <v>8.5739396504020107</v>
      </c>
      <c r="AU103" s="184"/>
      <c r="AV103" s="184"/>
      <c r="AW103" s="184"/>
    </row>
    <row r="104" spans="1:49" ht="15" customHeight="1">
      <c r="A104" s="44">
        <v>66</v>
      </c>
      <c r="B104" s="81" t="s">
        <v>213</v>
      </c>
      <c r="F104" s="182"/>
      <c r="G104" s="47"/>
      <c r="H104" s="47"/>
      <c r="I104" s="47"/>
      <c r="J104" s="100"/>
      <c r="K104" s="182"/>
      <c r="L104" s="111"/>
      <c r="M104" s="187" t="str">
        <f t="shared" ref="M104:M171" si="18">IF(SUM(L104,K104)=0,"",SUM(K104,L104))</f>
        <v/>
      </c>
      <c r="N104" s="226"/>
      <c r="O104" s="226" t="str">
        <f t="shared" si="14"/>
        <v xml:space="preserve">  </v>
      </c>
      <c r="P104" s="226"/>
      <c r="Q104" s="226" t="str">
        <f t="shared" ref="Q104:Q167" si="19">IF(SUM(O104:P104)=0,"  ",SUM(O104:P104))</f>
        <v xml:space="preserve">  </v>
      </c>
      <c r="R104" s="187"/>
      <c r="S104" s="185" t="str">
        <f t="shared" ref="S104:S110" si="20">IFERROR(R104/K104*100-100," ")</f>
        <v xml:space="preserve"> </v>
      </c>
      <c r="T104" s="184"/>
      <c r="U104" s="184"/>
      <c r="V104" s="184"/>
      <c r="W104" s="206"/>
      <c r="X104" s="44">
        <v>66</v>
      </c>
      <c r="Y104" s="81" t="s">
        <v>213</v>
      </c>
      <c r="AG104" s="47"/>
      <c r="AH104" s="47"/>
      <c r="AI104" s="47">
        <v>1468</v>
      </c>
      <c r="AJ104" s="47">
        <v>1468</v>
      </c>
      <c r="AK104" s="100">
        <v>1468</v>
      </c>
      <c r="AL104" s="182">
        <v>10971</v>
      </c>
      <c r="AM104" s="111"/>
      <c r="AN104" s="187">
        <f t="shared" si="17"/>
        <v>10971</v>
      </c>
      <c r="AO104" s="226"/>
      <c r="AP104" s="226">
        <f t="shared" si="15"/>
        <v>10971</v>
      </c>
      <c r="AQ104" s="226"/>
      <c r="AR104" s="226">
        <f t="shared" si="16"/>
        <v>10971</v>
      </c>
      <c r="AS104" s="226"/>
      <c r="AT104" s="185">
        <f t="shared" ref="AT104:AT110" si="21">IFERROR(AS104/AL104*100-100," ")</f>
        <v>-100</v>
      </c>
      <c r="AU104" s="184"/>
      <c r="AV104" s="184"/>
      <c r="AW104" s="184"/>
    </row>
    <row r="105" spans="1:49" ht="15" customHeight="1">
      <c r="A105" s="44">
        <v>67</v>
      </c>
      <c r="B105" s="81" t="s">
        <v>214</v>
      </c>
      <c r="C105" s="47"/>
      <c r="D105" s="47"/>
      <c r="E105" s="47"/>
      <c r="F105" s="182"/>
      <c r="G105" s="47" t="s">
        <v>344</v>
      </c>
      <c r="H105" s="47"/>
      <c r="I105" s="47"/>
      <c r="J105" s="100"/>
      <c r="K105" s="182"/>
      <c r="L105" s="111"/>
      <c r="M105" s="187" t="str">
        <f t="shared" si="18"/>
        <v/>
      </c>
      <c r="N105" s="226"/>
      <c r="O105" s="226" t="str">
        <f t="shared" ref="O105:O168" si="22">IF(SUM(M105:N105)=0,"  ",SUM(M105:N105))</f>
        <v xml:space="preserve">  </v>
      </c>
      <c r="P105" s="226"/>
      <c r="Q105" s="226" t="str">
        <f t="shared" si="19"/>
        <v xml:space="preserve">  </v>
      </c>
      <c r="R105" s="187"/>
      <c r="S105" s="185" t="str">
        <f t="shared" si="20"/>
        <v xml:space="preserve"> </v>
      </c>
      <c r="T105" s="184"/>
      <c r="U105" s="184"/>
      <c r="V105" s="184"/>
      <c r="W105" s="206"/>
      <c r="X105" s="44">
        <v>67</v>
      </c>
      <c r="Y105" s="81" t="s">
        <v>214</v>
      </c>
      <c r="AD105" s="47">
        <v>36630</v>
      </c>
      <c r="AE105" s="47">
        <v>42830</v>
      </c>
      <c r="AF105" s="47">
        <v>66290</v>
      </c>
      <c r="AG105" s="47">
        <v>79340</v>
      </c>
      <c r="AH105" s="47">
        <v>16900</v>
      </c>
      <c r="AI105" s="47">
        <v>16900</v>
      </c>
      <c r="AJ105" s="47">
        <v>64190</v>
      </c>
      <c r="AK105" s="100">
        <v>76490</v>
      </c>
      <c r="AL105" s="182">
        <v>21230</v>
      </c>
      <c r="AM105" s="111"/>
      <c r="AN105" s="187">
        <f t="shared" si="17"/>
        <v>21230</v>
      </c>
      <c r="AO105" s="226">
        <v>29300</v>
      </c>
      <c r="AP105" s="226">
        <f t="shared" ref="AP105:AP168" si="23">IF(SUM(AN105:AO105)=0,"  ",SUM(AN105:AO105))</f>
        <v>50530</v>
      </c>
      <c r="AQ105" s="226"/>
      <c r="AR105" s="226">
        <f t="shared" ref="AR105:AR168" si="24">IF(SUM(AP105:AQ105)=0,"  ",SUM(AP105:AQ105))</f>
        <v>50530</v>
      </c>
      <c r="AS105" s="226">
        <v>8450</v>
      </c>
      <c r="AT105" s="185">
        <f t="shared" si="21"/>
        <v>-60.197833254828076</v>
      </c>
      <c r="AU105" s="184"/>
      <c r="AV105" s="184"/>
      <c r="AW105" s="184"/>
    </row>
    <row r="106" spans="1:49" ht="15" customHeight="1">
      <c r="A106" s="44">
        <v>68</v>
      </c>
      <c r="B106" s="81" t="s">
        <v>215</v>
      </c>
      <c r="C106" s="47"/>
      <c r="D106" s="47"/>
      <c r="E106" s="47">
        <v>116350</v>
      </c>
      <c r="F106" s="182">
        <v>116350</v>
      </c>
      <c r="G106" s="47"/>
      <c r="H106" s="47"/>
      <c r="I106" s="47">
        <v>111740</v>
      </c>
      <c r="J106" s="100">
        <v>149363</v>
      </c>
      <c r="K106" s="182"/>
      <c r="L106" s="111"/>
      <c r="M106" s="187" t="str">
        <f t="shared" si="18"/>
        <v/>
      </c>
      <c r="N106" s="226">
        <v>97243</v>
      </c>
      <c r="O106" s="226">
        <f t="shared" si="22"/>
        <v>97243</v>
      </c>
      <c r="P106" s="226">
        <v>19860</v>
      </c>
      <c r="Q106" s="226">
        <f t="shared" si="19"/>
        <v>117103</v>
      </c>
      <c r="R106" s="187"/>
      <c r="S106" s="185" t="str">
        <f t="shared" si="20"/>
        <v xml:space="preserve"> </v>
      </c>
      <c r="T106" s="184"/>
      <c r="U106" s="184"/>
      <c r="V106" s="184"/>
      <c r="W106" s="206"/>
      <c r="X106" s="44">
        <v>68</v>
      </c>
      <c r="Y106" s="81" t="s">
        <v>215</v>
      </c>
      <c r="AD106" s="47">
        <v>12829</v>
      </c>
      <c r="AE106" s="47">
        <v>18791</v>
      </c>
      <c r="AF106" s="47">
        <v>18791</v>
      </c>
      <c r="AG106" s="47">
        <v>18791</v>
      </c>
      <c r="AH106" s="47"/>
      <c r="AI106" s="47"/>
      <c r="AJ106" s="47">
        <v>0</v>
      </c>
      <c r="AK106" s="100">
        <v>12454</v>
      </c>
      <c r="AL106" s="182"/>
      <c r="AM106" s="111"/>
      <c r="AN106" s="187" t="str">
        <f t="shared" si="17"/>
        <v/>
      </c>
      <c r="AO106" s="226"/>
      <c r="AP106" s="226" t="str">
        <f t="shared" si="23"/>
        <v xml:space="preserve">  </v>
      </c>
      <c r="AQ106" s="226"/>
      <c r="AR106" s="226" t="str">
        <f t="shared" si="24"/>
        <v xml:space="preserve">  </v>
      </c>
      <c r="AS106" s="226"/>
      <c r="AT106" s="185" t="str">
        <f t="shared" si="21"/>
        <v xml:space="preserve"> </v>
      </c>
      <c r="AU106" s="184"/>
      <c r="AV106" s="184"/>
      <c r="AW106" s="184"/>
    </row>
    <row r="107" spans="1:49" ht="15" customHeight="1">
      <c r="A107" s="44">
        <v>69</v>
      </c>
      <c r="B107" s="81" t="s">
        <v>62</v>
      </c>
      <c r="C107" s="47">
        <v>426308</v>
      </c>
      <c r="D107" s="47">
        <v>1229244</v>
      </c>
      <c r="E107" s="47">
        <v>3153810</v>
      </c>
      <c r="F107" s="182">
        <v>3767235</v>
      </c>
      <c r="G107" s="47">
        <v>521309</v>
      </c>
      <c r="H107" s="47">
        <v>1172859</v>
      </c>
      <c r="I107" s="47">
        <v>2684751</v>
      </c>
      <c r="J107" s="100">
        <v>3468426</v>
      </c>
      <c r="K107" s="182">
        <v>364874</v>
      </c>
      <c r="L107" s="111">
        <v>821638</v>
      </c>
      <c r="M107" s="187">
        <f t="shared" si="18"/>
        <v>1186512</v>
      </c>
      <c r="N107" s="226">
        <v>1345794</v>
      </c>
      <c r="O107" s="226">
        <f t="shared" si="22"/>
        <v>2532306</v>
      </c>
      <c r="P107" s="226">
        <v>450059</v>
      </c>
      <c r="Q107" s="226">
        <f t="shared" si="19"/>
        <v>2982365</v>
      </c>
      <c r="R107" s="187">
        <v>381971</v>
      </c>
      <c r="S107" s="185">
        <f t="shared" si="20"/>
        <v>4.6857271277207957</v>
      </c>
      <c r="T107" s="184"/>
      <c r="U107" s="184"/>
      <c r="V107" s="184"/>
      <c r="W107" s="206"/>
      <c r="X107" s="44">
        <v>69</v>
      </c>
      <c r="Y107" s="81" t="s">
        <v>62</v>
      </c>
      <c r="AD107" s="47">
        <v>864782</v>
      </c>
      <c r="AE107" s="47">
        <v>1402264</v>
      </c>
      <c r="AF107" s="47">
        <v>2178125</v>
      </c>
      <c r="AG107" s="47">
        <v>3041071.0000000009</v>
      </c>
      <c r="AH107" s="47">
        <v>869374</v>
      </c>
      <c r="AI107" s="47">
        <v>1717811.9999999995</v>
      </c>
      <c r="AJ107" s="47">
        <v>2315362.9999999995</v>
      </c>
      <c r="AK107" s="100">
        <v>2899380.0000000009</v>
      </c>
      <c r="AL107" s="182">
        <v>759976</v>
      </c>
      <c r="AM107" s="111">
        <v>485770</v>
      </c>
      <c r="AN107" s="187">
        <f t="shared" si="17"/>
        <v>1245746</v>
      </c>
      <c r="AO107" s="226">
        <v>917146</v>
      </c>
      <c r="AP107" s="226">
        <f t="shared" si="23"/>
        <v>2162892</v>
      </c>
      <c r="AQ107" s="226">
        <v>427750</v>
      </c>
      <c r="AR107" s="226">
        <f t="shared" si="24"/>
        <v>2590642</v>
      </c>
      <c r="AS107" s="226">
        <v>336077.99999999994</v>
      </c>
      <c r="AT107" s="185">
        <f t="shared" si="21"/>
        <v>-55.777814036232733</v>
      </c>
      <c r="AU107" s="184"/>
      <c r="AV107" s="184"/>
      <c r="AW107" s="184"/>
    </row>
    <row r="108" spans="1:49" ht="15" customHeight="1">
      <c r="A108" s="44">
        <v>70</v>
      </c>
      <c r="B108" s="81" t="s">
        <v>217</v>
      </c>
      <c r="C108" s="47"/>
      <c r="D108" s="47"/>
      <c r="E108" s="47">
        <v>9546</v>
      </c>
      <c r="F108" s="182">
        <v>9546</v>
      </c>
      <c r="G108" s="47" t="s">
        <v>344</v>
      </c>
      <c r="H108" s="47"/>
      <c r="I108" s="47"/>
      <c r="J108" s="100"/>
      <c r="K108" s="182"/>
      <c r="L108" s="111"/>
      <c r="M108" s="187" t="str">
        <f t="shared" si="18"/>
        <v/>
      </c>
      <c r="N108" s="226">
        <v>2901</v>
      </c>
      <c r="O108" s="226">
        <f t="shared" si="22"/>
        <v>2901</v>
      </c>
      <c r="P108" s="226"/>
      <c r="Q108" s="226">
        <f t="shared" si="19"/>
        <v>2901</v>
      </c>
      <c r="R108" s="187"/>
      <c r="S108" s="185" t="str">
        <f t="shared" si="20"/>
        <v xml:space="preserve"> </v>
      </c>
      <c r="T108" s="184"/>
      <c r="U108" s="184"/>
      <c r="V108" s="184"/>
      <c r="W108" s="206"/>
      <c r="X108" s="44">
        <v>70</v>
      </c>
      <c r="Y108" s="81" t="s">
        <v>217</v>
      </c>
      <c r="AD108" s="47">
        <v>0</v>
      </c>
      <c r="AE108" s="47">
        <v>184825</v>
      </c>
      <c r="AF108" s="47">
        <v>815138</v>
      </c>
      <c r="AG108" s="47">
        <v>1320223</v>
      </c>
      <c r="AH108" s="47">
        <v>9575</v>
      </c>
      <c r="AI108" s="47">
        <v>17105</v>
      </c>
      <c r="AJ108" s="47">
        <v>17105</v>
      </c>
      <c r="AK108" s="100">
        <v>30739</v>
      </c>
      <c r="AL108" s="182"/>
      <c r="AM108" s="111">
        <v>11785</v>
      </c>
      <c r="AN108" s="187">
        <f t="shared" ref="AN108:AN175" si="25">IF(SUM(AM108,AL108)=0,"",SUM(AL108,AM108))</f>
        <v>11785</v>
      </c>
      <c r="AO108" s="226"/>
      <c r="AP108" s="226">
        <f t="shared" si="23"/>
        <v>11785</v>
      </c>
      <c r="AQ108" s="226">
        <v>12524</v>
      </c>
      <c r="AR108" s="226">
        <f t="shared" si="24"/>
        <v>24309</v>
      </c>
      <c r="AS108" s="226"/>
      <c r="AT108" s="185" t="str">
        <f t="shared" si="21"/>
        <v xml:space="preserve"> </v>
      </c>
      <c r="AU108" s="184"/>
      <c r="AV108" s="184"/>
      <c r="AW108" s="184"/>
    </row>
    <row r="109" spans="1:49" ht="15" customHeight="1">
      <c r="A109" s="44">
        <v>71</v>
      </c>
      <c r="B109" s="81" t="s">
        <v>52</v>
      </c>
      <c r="C109" s="47">
        <v>3835234.0000000005</v>
      </c>
      <c r="D109" s="47">
        <v>9097259</v>
      </c>
      <c r="E109" s="47">
        <v>29138122.999999996</v>
      </c>
      <c r="F109" s="207">
        <v>32826554.000000019</v>
      </c>
      <c r="G109" s="47">
        <v>5242118</v>
      </c>
      <c r="H109" s="47">
        <v>8867431</v>
      </c>
      <c r="I109" s="47">
        <v>11962784.999999998</v>
      </c>
      <c r="J109" s="100">
        <v>30350166.000000004</v>
      </c>
      <c r="K109" s="182">
        <v>4547721.0000000009</v>
      </c>
      <c r="L109" s="111">
        <v>3462376.0000000005</v>
      </c>
      <c r="M109" s="187">
        <f t="shared" si="18"/>
        <v>8010097.0000000019</v>
      </c>
      <c r="N109" s="226">
        <v>1979122</v>
      </c>
      <c r="O109" s="226">
        <f t="shared" si="22"/>
        <v>9989219.0000000019</v>
      </c>
      <c r="P109" s="226">
        <v>4562744</v>
      </c>
      <c r="Q109" s="226">
        <f t="shared" si="19"/>
        <v>14551963.000000002</v>
      </c>
      <c r="R109" s="187">
        <v>15598163.000000004</v>
      </c>
      <c r="S109" s="185">
        <f t="shared" si="20"/>
        <v>242.98856504169891</v>
      </c>
      <c r="T109" s="184"/>
      <c r="U109" s="184"/>
      <c r="V109" s="184"/>
      <c r="W109" s="206"/>
      <c r="X109" s="44">
        <v>71</v>
      </c>
      <c r="Y109" s="81" t="s">
        <v>52</v>
      </c>
      <c r="AD109" s="47">
        <v>25397080.999999985</v>
      </c>
      <c r="AE109" s="47">
        <v>50641711.999999985</v>
      </c>
      <c r="AF109" s="47">
        <v>78917540</v>
      </c>
      <c r="AG109" s="47">
        <v>97241486.000000015</v>
      </c>
      <c r="AH109" s="47">
        <v>15188023</v>
      </c>
      <c r="AI109" s="47">
        <v>27677657.999999996</v>
      </c>
      <c r="AJ109" s="47">
        <v>51038087.999999985</v>
      </c>
      <c r="AK109" s="100">
        <v>65884180.999999955</v>
      </c>
      <c r="AL109" s="182">
        <v>11919285.999999998</v>
      </c>
      <c r="AM109" s="111">
        <v>21677511.999999985</v>
      </c>
      <c r="AN109" s="187">
        <f t="shared" si="25"/>
        <v>33596797.999999985</v>
      </c>
      <c r="AO109" s="226">
        <v>21353872</v>
      </c>
      <c r="AP109" s="226">
        <f t="shared" si="23"/>
        <v>54950669.999999985</v>
      </c>
      <c r="AQ109" s="226">
        <v>120550592.00000004</v>
      </c>
      <c r="AR109" s="226">
        <f t="shared" si="24"/>
        <v>175501262.00000003</v>
      </c>
      <c r="AS109" s="226">
        <v>152189420.00000012</v>
      </c>
      <c r="AT109" s="185">
        <f t="shared" si="21"/>
        <v>1176.8333606560002</v>
      </c>
      <c r="AU109" s="184"/>
      <c r="AV109" s="184"/>
      <c r="AW109" s="184"/>
    </row>
    <row r="110" spans="1:49" ht="15" customHeight="1">
      <c r="A110" s="44">
        <v>72</v>
      </c>
      <c r="B110" s="81" t="s">
        <v>75</v>
      </c>
      <c r="C110" s="47">
        <v>130114.99999999999</v>
      </c>
      <c r="D110" s="47">
        <v>226755</v>
      </c>
      <c r="E110" s="47">
        <v>297260</v>
      </c>
      <c r="F110" s="182">
        <v>373120</v>
      </c>
      <c r="G110" s="47">
        <v>91571</v>
      </c>
      <c r="H110" s="47">
        <v>232170</v>
      </c>
      <c r="I110" s="47">
        <v>292870</v>
      </c>
      <c r="J110" s="100">
        <v>297031.00000000006</v>
      </c>
      <c r="K110" s="182">
        <v>42492</v>
      </c>
      <c r="L110" s="111">
        <v>23305</v>
      </c>
      <c r="M110" s="187">
        <f t="shared" si="18"/>
        <v>65797</v>
      </c>
      <c r="N110" s="226">
        <v>46526</v>
      </c>
      <c r="O110" s="226">
        <f t="shared" si="22"/>
        <v>112323</v>
      </c>
      <c r="P110" s="226">
        <v>25549</v>
      </c>
      <c r="Q110" s="226">
        <f t="shared" si="19"/>
        <v>137872</v>
      </c>
      <c r="R110" s="187">
        <v>205296</v>
      </c>
      <c r="S110" s="185">
        <f t="shared" si="20"/>
        <v>383.14035583168595</v>
      </c>
      <c r="T110" s="184"/>
      <c r="U110" s="184"/>
      <c r="V110" s="184"/>
      <c r="W110" s="206"/>
      <c r="X110" s="44">
        <v>72</v>
      </c>
      <c r="Y110" s="81" t="s">
        <v>75</v>
      </c>
      <c r="AD110" s="47">
        <v>3493364</v>
      </c>
      <c r="AE110" s="47">
        <v>4514360</v>
      </c>
      <c r="AF110" s="47">
        <v>7447836.0000000009</v>
      </c>
      <c r="AG110" s="47">
        <v>8485616.0000000056</v>
      </c>
      <c r="AH110" s="47">
        <v>1036282</v>
      </c>
      <c r="AI110" s="47">
        <v>1753080.9999999995</v>
      </c>
      <c r="AJ110" s="47">
        <v>2475594</v>
      </c>
      <c r="AK110" s="100">
        <v>4040131.9999999995</v>
      </c>
      <c r="AL110" s="182">
        <v>1106922</v>
      </c>
      <c r="AM110" s="111">
        <v>2165968</v>
      </c>
      <c r="AN110" s="187">
        <f t="shared" si="25"/>
        <v>3272890</v>
      </c>
      <c r="AO110" s="226">
        <v>1925749.9999999998</v>
      </c>
      <c r="AP110" s="226">
        <f t="shared" si="23"/>
        <v>5198640</v>
      </c>
      <c r="AQ110" s="226">
        <v>4603834.0000000019</v>
      </c>
      <c r="AR110" s="226">
        <f t="shared" si="24"/>
        <v>9802474.0000000019</v>
      </c>
      <c r="AS110" s="226">
        <v>16059061.999999996</v>
      </c>
      <c r="AT110" s="185">
        <f t="shared" si="21"/>
        <v>1350.7853308543868</v>
      </c>
      <c r="AU110" s="184"/>
      <c r="AV110" s="184"/>
      <c r="AW110" s="184"/>
    </row>
    <row r="111" spans="1:49" ht="15" customHeight="1">
      <c r="A111" s="44">
        <v>73</v>
      </c>
      <c r="B111" s="81" t="s">
        <v>81</v>
      </c>
      <c r="C111" s="47">
        <v>1942098.9999999998</v>
      </c>
      <c r="D111" s="47">
        <v>4343462</v>
      </c>
      <c r="E111" s="47">
        <v>6289375</v>
      </c>
      <c r="F111" s="182">
        <v>7701579</v>
      </c>
      <c r="G111" s="47">
        <v>1791282</v>
      </c>
      <c r="H111" s="47">
        <v>4462033.0000000009</v>
      </c>
      <c r="I111" s="47">
        <v>6983461.0000000009</v>
      </c>
      <c r="J111" s="100">
        <v>8275762.9999999991</v>
      </c>
      <c r="K111" s="182">
        <v>2410021</v>
      </c>
      <c r="L111" s="111">
        <v>4022816</v>
      </c>
      <c r="M111" s="187">
        <f t="shared" si="18"/>
        <v>6432837</v>
      </c>
      <c r="N111" s="226">
        <v>1306295</v>
      </c>
      <c r="O111" s="226">
        <f t="shared" si="22"/>
        <v>7739132</v>
      </c>
      <c r="P111" s="226">
        <v>1388464.0000000002</v>
      </c>
      <c r="Q111" s="226">
        <f t="shared" si="19"/>
        <v>9127596</v>
      </c>
      <c r="R111" s="187">
        <v>2614609</v>
      </c>
      <c r="S111" s="185">
        <f>IFERROR(R111/K111*100-100," ")</f>
        <v>8.4890546596896712</v>
      </c>
      <c r="T111" s="184"/>
      <c r="U111" s="184"/>
      <c r="V111" s="184"/>
      <c r="W111" s="206"/>
      <c r="X111" s="44">
        <v>73</v>
      </c>
      <c r="Y111" s="81" t="s">
        <v>81</v>
      </c>
      <c r="AD111" s="47">
        <v>1591305</v>
      </c>
      <c r="AE111" s="47">
        <v>3484196</v>
      </c>
      <c r="AF111" s="47">
        <v>5037332</v>
      </c>
      <c r="AG111" s="47">
        <v>8935693.9999999981</v>
      </c>
      <c r="AH111" s="47">
        <v>1682185</v>
      </c>
      <c r="AI111" s="47">
        <v>2962535.9999999995</v>
      </c>
      <c r="AJ111" s="47">
        <v>5473737</v>
      </c>
      <c r="AK111" s="100">
        <v>7459691.0000000019</v>
      </c>
      <c r="AL111" s="182">
        <v>1193676.9999999995</v>
      </c>
      <c r="AM111" s="111">
        <v>1285937</v>
      </c>
      <c r="AN111" s="187">
        <f t="shared" si="25"/>
        <v>2479613.9999999995</v>
      </c>
      <c r="AO111" s="226">
        <v>1366760</v>
      </c>
      <c r="AP111" s="226">
        <f t="shared" si="23"/>
        <v>3846373.9999999995</v>
      </c>
      <c r="AQ111" s="226">
        <v>1894061</v>
      </c>
      <c r="AR111" s="226">
        <f t="shared" si="24"/>
        <v>5740435</v>
      </c>
      <c r="AS111" s="226">
        <v>2136191.0000000005</v>
      </c>
      <c r="AT111" s="185">
        <f>IFERROR(AS111/AL111*100-100," ")</f>
        <v>78.958880836273238</v>
      </c>
      <c r="AU111" s="184"/>
      <c r="AV111" s="184"/>
      <c r="AW111" s="184"/>
    </row>
    <row r="112" spans="1:49" ht="15" customHeight="1">
      <c r="A112" s="44">
        <v>74</v>
      </c>
      <c r="B112" s="81" t="s">
        <v>222</v>
      </c>
      <c r="C112" s="47"/>
      <c r="D112" s="47"/>
      <c r="E112" s="47"/>
      <c r="F112" s="182"/>
      <c r="G112" s="47"/>
      <c r="H112" s="47"/>
      <c r="I112" s="47"/>
      <c r="J112" s="100"/>
      <c r="K112" s="182"/>
      <c r="L112" s="111"/>
      <c r="M112" s="187"/>
      <c r="N112" s="226"/>
      <c r="O112" s="226" t="str">
        <f t="shared" si="22"/>
        <v xml:space="preserve">  </v>
      </c>
      <c r="P112" s="226"/>
      <c r="Q112" s="226" t="str">
        <f t="shared" si="19"/>
        <v xml:space="preserve">  </v>
      </c>
      <c r="R112" s="187"/>
      <c r="S112" s="185" t="str">
        <f t="shared" ref="S112:S175" si="26">IFERROR(R112/K112*100-100," ")</f>
        <v xml:space="preserve"> </v>
      </c>
      <c r="T112" s="184"/>
      <c r="U112" s="184"/>
      <c r="V112" s="184"/>
      <c r="W112" s="206"/>
      <c r="X112" s="44"/>
      <c r="Y112" s="81" t="s">
        <v>222</v>
      </c>
      <c r="AD112" s="47"/>
      <c r="AE112" s="47"/>
      <c r="AF112" s="47"/>
      <c r="AG112" s="47"/>
      <c r="AH112" s="47"/>
      <c r="AI112" s="47"/>
      <c r="AJ112" s="47"/>
      <c r="AK112" s="100"/>
      <c r="AL112" s="182"/>
      <c r="AM112" s="111"/>
      <c r="AN112" s="187"/>
      <c r="AO112" s="226"/>
      <c r="AP112" s="226" t="str">
        <f t="shared" si="23"/>
        <v xml:space="preserve">  </v>
      </c>
      <c r="AQ112" s="226">
        <v>7950</v>
      </c>
      <c r="AR112" s="226">
        <f t="shared" si="24"/>
        <v>7950</v>
      </c>
      <c r="AS112" s="226">
        <v>8276</v>
      </c>
      <c r="AT112" s="185" t="str">
        <f t="shared" ref="AT112:AT175" si="27">IFERROR(AS112/AL112*100-100," ")</f>
        <v xml:space="preserve"> </v>
      </c>
      <c r="AU112" s="184"/>
      <c r="AV112" s="184"/>
      <c r="AW112" s="184"/>
    </row>
    <row r="113" spans="1:49" ht="15" customHeight="1">
      <c r="A113" s="44">
        <v>75</v>
      </c>
      <c r="B113" s="81" t="s">
        <v>223</v>
      </c>
      <c r="C113" s="47"/>
      <c r="D113" s="47"/>
      <c r="E113" s="47"/>
      <c r="F113" s="182"/>
      <c r="G113" s="47" t="s">
        <v>344</v>
      </c>
      <c r="H113" s="47"/>
      <c r="I113" s="47"/>
      <c r="J113" s="100"/>
      <c r="K113" s="182"/>
      <c r="L113" s="111"/>
      <c r="M113" s="187" t="str">
        <f t="shared" si="18"/>
        <v/>
      </c>
      <c r="N113" s="226"/>
      <c r="O113" s="226" t="str">
        <f t="shared" si="22"/>
        <v xml:space="preserve">  </v>
      </c>
      <c r="P113" s="226"/>
      <c r="Q113" s="226" t="str">
        <f t="shared" si="19"/>
        <v xml:space="preserve">  </v>
      </c>
      <c r="R113" s="187"/>
      <c r="S113" s="185" t="str">
        <f t="shared" si="26"/>
        <v xml:space="preserve"> </v>
      </c>
      <c r="T113" s="184"/>
      <c r="U113" s="184"/>
      <c r="V113" s="184"/>
      <c r="W113" s="206"/>
      <c r="X113" s="44">
        <v>74</v>
      </c>
      <c r="Y113" s="81" t="s">
        <v>223</v>
      </c>
      <c r="AD113" s="47">
        <v>163337</v>
      </c>
      <c r="AE113" s="47">
        <v>405337</v>
      </c>
      <c r="AF113" s="47">
        <v>620699</v>
      </c>
      <c r="AG113" s="47">
        <v>783740</v>
      </c>
      <c r="AH113" s="47">
        <v>118931</v>
      </c>
      <c r="AI113" s="47">
        <v>221894.99999999997</v>
      </c>
      <c r="AJ113" s="47">
        <v>414996</v>
      </c>
      <c r="AK113" s="100">
        <v>523183</v>
      </c>
      <c r="AL113" s="182">
        <v>7705</v>
      </c>
      <c r="AM113" s="111">
        <v>155057</v>
      </c>
      <c r="AN113" s="187">
        <f t="shared" si="25"/>
        <v>162762</v>
      </c>
      <c r="AO113" s="226">
        <v>413478</v>
      </c>
      <c r="AP113" s="226">
        <f t="shared" si="23"/>
        <v>576240</v>
      </c>
      <c r="AQ113" s="226">
        <v>265615</v>
      </c>
      <c r="AR113" s="226">
        <f t="shared" si="24"/>
        <v>841855</v>
      </c>
      <c r="AS113" s="226">
        <v>57810</v>
      </c>
      <c r="AT113" s="185">
        <f t="shared" si="27"/>
        <v>650.29201817001945</v>
      </c>
      <c r="AU113" s="184"/>
      <c r="AV113" s="184"/>
      <c r="AW113" s="184"/>
    </row>
    <row r="114" spans="1:49" ht="15" customHeight="1">
      <c r="A114" s="44">
        <v>76</v>
      </c>
      <c r="B114" s="81" t="s">
        <v>224</v>
      </c>
      <c r="C114" s="47"/>
      <c r="D114" s="47"/>
      <c r="E114" s="47"/>
      <c r="F114" s="182"/>
      <c r="G114" s="47" t="s">
        <v>344</v>
      </c>
      <c r="H114" s="47"/>
      <c r="I114" s="47"/>
      <c r="J114" s="100"/>
      <c r="K114" s="182"/>
      <c r="L114" s="111"/>
      <c r="M114" s="187" t="str">
        <f t="shared" si="18"/>
        <v/>
      </c>
      <c r="N114" s="226"/>
      <c r="O114" s="226" t="str">
        <f t="shared" si="22"/>
        <v xml:space="preserve">  </v>
      </c>
      <c r="P114" s="226"/>
      <c r="Q114" s="226" t="str">
        <f t="shared" si="19"/>
        <v xml:space="preserve">  </v>
      </c>
      <c r="R114" s="187"/>
      <c r="S114" s="185" t="str">
        <f t="shared" si="26"/>
        <v xml:space="preserve"> </v>
      </c>
      <c r="T114" s="184"/>
      <c r="U114" s="184"/>
      <c r="V114" s="184"/>
      <c r="W114" s="206"/>
      <c r="X114" s="44">
        <v>75</v>
      </c>
      <c r="Y114" s="81" t="s">
        <v>224</v>
      </c>
      <c r="AD114" s="47">
        <v>0</v>
      </c>
      <c r="AE114" s="47">
        <v>2002</v>
      </c>
      <c r="AF114" s="47">
        <v>11503</v>
      </c>
      <c r="AG114" s="47">
        <v>16226</v>
      </c>
      <c r="AH114" s="47">
        <v>9102</v>
      </c>
      <c r="AI114" s="47">
        <v>9102</v>
      </c>
      <c r="AJ114" s="47">
        <v>9102</v>
      </c>
      <c r="AK114" s="100">
        <v>9102</v>
      </c>
      <c r="AL114" s="182"/>
      <c r="AM114" s="111"/>
      <c r="AN114" s="187" t="str">
        <f t="shared" si="25"/>
        <v/>
      </c>
      <c r="AO114" s="226"/>
      <c r="AP114" s="226" t="str">
        <f t="shared" si="23"/>
        <v xml:space="preserve">  </v>
      </c>
      <c r="AQ114" s="226"/>
      <c r="AR114" s="226" t="str">
        <f t="shared" si="24"/>
        <v xml:space="preserve">  </v>
      </c>
      <c r="AS114" s="226"/>
      <c r="AT114" s="185" t="str">
        <f t="shared" si="27"/>
        <v xml:space="preserve"> </v>
      </c>
      <c r="AU114" s="184"/>
      <c r="AV114" s="184"/>
      <c r="AW114" s="184"/>
    </row>
    <row r="115" spans="1:49" ht="15" customHeight="1">
      <c r="A115" s="44">
        <v>77</v>
      </c>
      <c r="B115" s="81" t="s">
        <v>225</v>
      </c>
      <c r="C115" s="47"/>
      <c r="D115" s="47"/>
      <c r="E115" s="47"/>
      <c r="F115" s="182"/>
      <c r="G115" s="47" t="s">
        <v>344</v>
      </c>
      <c r="H115" s="47"/>
      <c r="I115" s="47"/>
      <c r="J115" s="100"/>
      <c r="K115" s="182"/>
      <c r="L115" s="111"/>
      <c r="M115" s="187" t="str">
        <f t="shared" si="18"/>
        <v/>
      </c>
      <c r="N115" s="226"/>
      <c r="O115" s="226" t="str">
        <f t="shared" si="22"/>
        <v xml:space="preserve">  </v>
      </c>
      <c r="P115" s="226"/>
      <c r="Q115" s="226" t="str">
        <f t="shared" si="19"/>
        <v xml:space="preserve">  </v>
      </c>
      <c r="R115" s="187"/>
      <c r="S115" s="185" t="str">
        <f t="shared" si="26"/>
        <v xml:space="preserve"> </v>
      </c>
      <c r="T115" s="184"/>
      <c r="U115" s="184"/>
      <c r="V115" s="184"/>
      <c r="W115" s="206"/>
      <c r="X115" s="44">
        <v>76</v>
      </c>
      <c r="Y115" s="81" t="s">
        <v>225</v>
      </c>
      <c r="AD115" s="47">
        <v>42649</v>
      </c>
      <c r="AE115" s="47">
        <v>154866</v>
      </c>
      <c r="AF115" s="47">
        <v>205293</v>
      </c>
      <c r="AG115" s="47">
        <v>308199</v>
      </c>
      <c r="AH115" s="47">
        <v>12176</v>
      </c>
      <c r="AI115" s="47">
        <v>19936</v>
      </c>
      <c r="AJ115" s="47">
        <v>105399</v>
      </c>
      <c r="AK115" s="100">
        <v>139526</v>
      </c>
      <c r="AL115" s="182">
        <v>145093</v>
      </c>
      <c r="AM115" s="111">
        <v>231561</v>
      </c>
      <c r="AN115" s="187">
        <f t="shared" si="25"/>
        <v>376654</v>
      </c>
      <c r="AO115" s="226">
        <v>48846</v>
      </c>
      <c r="AP115" s="226">
        <f t="shared" si="23"/>
        <v>425500</v>
      </c>
      <c r="AQ115" s="226"/>
      <c r="AR115" s="226">
        <f t="shared" si="24"/>
        <v>425500</v>
      </c>
      <c r="AS115" s="226">
        <v>90800</v>
      </c>
      <c r="AT115" s="185">
        <f t="shared" si="27"/>
        <v>-37.419448215971826</v>
      </c>
      <c r="AU115" s="184"/>
      <c r="AV115" s="184"/>
      <c r="AW115" s="184"/>
    </row>
    <row r="116" spans="1:49" ht="15" customHeight="1">
      <c r="A116" s="44">
        <v>78</v>
      </c>
      <c r="B116" s="81" t="s">
        <v>226</v>
      </c>
      <c r="C116" s="47"/>
      <c r="D116" s="47"/>
      <c r="E116" s="47"/>
      <c r="F116" s="182"/>
      <c r="G116" s="47" t="s">
        <v>344</v>
      </c>
      <c r="H116" s="47"/>
      <c r="I116" s="47"/>
      <c r="J116" s="100"/>
      <c r="K116" s="182"/>
      <c r="L116" s="111">
        <v>2477</v>
      </c>
      <c r="M116" s="187">
        <f t="shared" si="18"/>
        <v>2477</v>
      </c>
      <c r="N116" s="226"/>
      <c r="O116" s="226">
        <f t="shared" si="22"/>
        <v>2477</v>
      </c>
      <c r="P116" s="226"/>
      <c r="Q116" s="226">
        <f t="shared" si="19"/>
        <v>2477</v>
      </c>
      <c r="R116" s="187"/>
      <c r="S116" s="185" t="str">
        <f t="shared" si="26"/>
        <v xml:space="preserve"> </v>
      </c>
      <c r="T116" s="184"/>
      <c r="U116" s="184"/>
      <c r="V116" s="184"/>
      <c r="W116" s="206"/>
      <c r="X116" s="44">
        <v>77</v>
      </c>
      <c r="Y116" s="81" t="s">
        <v>226</v>
      </c>
      <c r="AD116" s="47">
        <v>191739</v>
      </c>
      <c r="AE116" s="47">
        <v>233284</v>
      </c>
      <c r="AF116" s="47">
        <v>275934</v>
      </c>
      <c r="AG116" s="47">
        <v>308583.00000000006</v>
      </c>
      <c r="AH116" s="47">
        <v>22827</v>
      </c>
      <c r="AI116" s="47">
        <v>38807</v>
      </c>
      <c r="AJ116" s="47">
        <v>90159</v>
      </c>
      <c r="AK116" s="100">
        <v>90159</v>
      </c>
      <c r="AL116" s="182">
        <v>59030</v>
      </c>
      <c r="AM116" s="111"/>
      <c r="AN116" s="187">
        <f t="shared" si="25"/>
        <v>59030</v>
      </c>
      <c r="AO116" s="226">
        <v>45592</v>
      </c>
      <c r="AP116" s="226">
        <f t="shared" si="23"/>
        <v>104622</v>
      </c>
      <c r="AQ116" s="226">
        <v>15214</v>
      </c>
      <c r="AR116" s="226">
        <f t="shared" si="24"/>
        <v>119836</v>
      </c>
      <c r="AS116" s="226">
        <v>1343</v>
      </c>
      <c r="AT116" s="185">
        <f t="shared" si="27"/>
        <v>-97.724885651363707</v>
      </c>
      <c r="AU116" s="184"/>
      <c r="AV116" s="184"/>
      <c r="AW116" s="184"/>
    </row>
    <row r="117" spans="1:49" ht="15" customHeight="1">
      <c r="A117" s="44">
        <v>79</v>
      </c>
      <c r="B117" s="81" t="s">
        <v>227</v>
      </c>
      <c r="C117" s="47"/>
      <c r="D117" s="47"/>
      <c r="E117" s="47"/>
      <c r="F117" s="182"/>
      <c r="G117" s="47"/>
      <c r="H117" s="47"/>
      <c r="I117" s="47"/>
      <c r="J117" s="100"/>
      <c r="K117" s="182"/>
      <c r="L117" s="111"/>
      <c r="M117" s="187" t="str">
        <f t="shared" si="18"/>
        <v/>
      </c>
      <c r="N117" s="226"/>
      <c r="O117" s="226" t="str">
        <f t="shared" si="22"/>
        <v xml:space="preserve">  </v>
      </c>
      <c r="P117" s="226"/>
      <c r="Q117" s="226" t="str">
        <f t="shared" si="19"/>
        <v xml:space="preserve">  </v>
      </c>
      <c r="R117" s="187"/>
      <c r="S117" s="185" t="str">
        <f t="shared" si="26"/>
        <v xml:space="preserve"> </v>
      </c>
      <c r="T117" s="184"/>
      <c r="U117" s="184"/>
      <c r="V117" s="184"/>
      <c r="W117" s="206"/>
      <c r="X117" s="44">
        <v>78</v>
      </c>
      <c r="Y117" s="81" t="s">
        <v>227</v>
      </c>
      <c r="AD117" s="47">
        <v>107478.99999999999</v>
      </c>
      <c r="AE117" s="47">
        <v>107478.99999999999</v>
      </c>
      <c r="AF117" s="47">
        <v>120693.99999999999</v>
      </c>
      <c r="AG117" s="47">
        <v>120693.99999999999</v>
      </c>
      <c r="AH117" s="47"/>
      <c r="AI117" s="47"/>
      <c r="AJ117" s="47">
        <v>0</v>
      </c>
      <c r="AK117" s="100"/>
      <c r="AL117" s="182"/>
      <c r="AM117" s="111"/>
      <c r="AN117" s="187" t="str">
        <f t="shared" si="25"/>
        <v/>
      </c>
      <c r="AO117" s="226"/>
      <c r="AP117" s="226" t="str">
        <f t="shared" si="23"/>
        <v xml:space="preserve">  </v>
      </c>
      <c r="AQ117" s="226"/>
      <c r="AR117" s="226" t="str">
        <f t="shared" si="24"/>
        <v xml:space="preserve">  </v>
      </c>
      <c r="AS117" s="226">
        <v>11330</v>
      </c>
      <c r="AT117" s="185" t="str">
        <f t="shared" si="27"/>
        <v xml:space="preserve"> </v>
      </c>
      <c r="AU117" s="184"/>
      <c r="AV117" s="184"/>
      <c r="AW117" s="184"/>
    </row>
    <row r="118" spans="1:49" ht="15" customHeight="1">
      <c r="A118" s="44">
        <v>80</v>
      </c>
      <c r="B118" s="81" t="s">
        <v>228</v>
      </c>
      <c r="C118" s="47">
        <v>1703</v>
      </c>
      <c r="D118" s="47">
        <v>1703</v>
      </c>
      <c r="E118" s="47">
        <v>1703</v>
      </c>
      <c r="F118" s="182">
        <v>1703</v>
      </c>
      <c r="G118" s="47" t="s">
        <v>344</v>
      </c>
      <c r="H118" s="47"/>
      <c r="I118" s="47"/>
      <c r="J118" s="100"/>
      <c r="K118" s="182"/>
      <c r="L118" s="111"/>
      <c r="M118" s="187" t="str">
        <f t="shared" si="18"/>
        <v/>
      </c>
      <c r="N118" s="226"/>
      <c r="O118" s="226" t="str">
        <f t="shared" si="22"/>
        <v xml:space="preserve">  </v>
      </c>
      <c r="P118" s="226"/>
      <c r="Q118" s="226" t="str">
        <f t="shared" si="19"/>
        <v xml:space="preserve">  </v>
      </c>
      <c r="R118" s="187"/>
      <c r="S118" s="185" t="str">
        <f t="shared" si="26"/>
        <v xml:space="preserve"> </v>
      </c>
      <c r="T118" s="184"/>
      <c r="U118" s="184"/>
      <c r="V118" s="184"/>
      <c r="W118" s="206"/>
      <c r="X118" s="44">
        <v>79</v>
      </c>
      <c r="Y118" s="81" t="s">
        <v>228</v>
      </c>
      <c r="AD118" s="47">
        <v>43935</v>
      </c>
      <c r="AE118" s="47">
        <v>157778</v>
      </c>
      <c r="AF118" s="47">
        <v>251925</v>
      </c>
      <c r="AG118" s="47">
        <v>326986.00000000006</v>
      </c>
      <c r="AH118" s="47">
        <v>32922</v>
      </c>
      <c r="AI118" s="47">
        <v>199335</v>
      </c>
      <c r="AJ118" s="47">
        <v>302620</v>
      </c>
      <c r="AK118" s="100">
        <v>363940</v>
      </c>
      <c r="AL118" s="182">
        <v>46554</v>
      </c>
      <c r="AM118" s="111">
        <v>134217</v>
      </c>
      <c r="AN118" s="187">
        <f t="shared" si="25"/>
        <v>180771</v>
      </c>
      <c r="AO118" s="226">
        <v>21165</v>
      </c>
      <c r="AP118" s="226">
        <f t="shared" si="23"/>
        <v>201936</v>
      </c>
      <c r="AQ118" s="226">
        <v>71180</v>
      </c>
      <c r="AR118" s="226">
        <f t="shared" si="24"/>
        <v>273116</v>
      </c>
      <c r="AS118" s="226">
        <v>26706</v>
      </c>
      <c r="AT118" s="185">
        <f t="shared" si="27"/>
        <v>-42.634360097950761</v>
      </c>
      <c r="AU118" s="184"/>
      <c r="AV118" s="184"/>
      <c r="AW118" s="184"/>
    </row>
    <row r="119" spans="1:49" ht="15" customHeight="1">
      <c r="A119" s="44">
        <v>81</v>
      </c>
      <c r="B119" s="81" t="s">
        <v>229</v>
      </c>
      <c r="C119" s="47"/>
      <c r="D119" s="47"/>
      <c r="E119" s="47"/>
      <c r="F119" s="182"/>
      <c r="G119" s="47" t="s">
        <v>344</v>
      </c>
      <c r="H119" s="47"/>
      <c r="I119" s="47"/>
      <c r="J119" s="100"/>
      <c r="K119" s="182"/>
      <c r="L119" s="111"/>
      <c r="M119" s="187" t="str">
        <f t="shared" si="18"/>
        <v/>
      </c>
      <c r="N119" s="226"/>
      <c r="O119" s="226" t="str">
        <f t="shared" si="22"/>
        <v xml:space="preserve">  </v>
      </c>
      <c r="P119" s="226"/>
      <c r="Q119" s="226" t="str">
        <f t="shared" si="19"/>
        <v xml:space="preserve">  </v>
      </c>
      <c r="R119" s="187"/>
      <c r="S119" s="185" t="str">
        <f t="shared" si="26"/>
        <v xml:space="preserve"> </v>
      </c>
      <c r="T119" s="184"/>
      <c r="U119" s="184"/>
      <c r="V119" s="184"/>
      <c r="W119" s="206"/>
      <c r="X119" s="44">
        <v>80</v>
      </c>
      <c r="Y119" s="81" t="s">
        <v>229</v>
      </c>
      <c r="AD119" s="47">
        <v>160303</v>
      </c>
      <c r="AE119" s="47">
        <v>207795</v>
      </c>
      <c r="AF119" s="47">
        <v>273505</v>
      </c>
      <c r="AG119" s="47">
        <v>387701.99999999988</v>
      </c>
      <c r="AH119" s="47">
        <v>183114</v>
      </c>
      <c r="AI119" s="47">
        <v>245786.99999999997</v>
      </c>
      <c r="AJ119" s="47">
        <v>322593</v>
      </c>
      <c r="AK119" s="100">
        <v>466775</v>
      </c>
      <c r="AL119" s="182">
        <v>97993</v>
      </c>
      <c r="AM119" s="111">
        <v>73754</v>
      </c>
      <c r="AN119" s="187">
        <f t="shared" si="25"/>
        <v>171747</v>
      </c>
      <c r="AO119" s="226">
        <v>76865</v>
      </c>
      <c r="AP119" s="226">
        <f t="shared" si="23"/>
        <v>248612</v>
      </c>
      <c r="AQ119" s="226">
        <v>67469</v>
      </c>
      <c r="AR119" s="226">
        <f t="shared" si="24"/>
        <v>316081</v>
      </c>
      <c r="AS119" s="226">
        <v>29415</v>
      </c>
      <c r="AT119" s="185">
        <f t="shared" si="27"/>
        <v>-69.982549773963456</v>
      </c>
      <c r="AU119" s="184"/>
      <c r="AV119" s="184"/>
      <c r="AW119" s="184"/>
    </row>
    <row r="120" spans="1:49" ht="15" customHeight="1">
      <c r="A120" s="44">
        <v>82</v>
      </c>
      <c r="B120" s="81" t="s">
        <v>231</v>
      </c>
      <c r="C120" s="47"/>
      <c r="D120" s="47"/>
      <c r="E120" s="47"/>
      <c r="F120" s="182"/>
      <c r="G120" s="47"/>
      <c r="H120" s="47"/>
      <c r="I120" s="47"/>
      <c r="J120" s="100"/>
      <c r="K120" s="182"/>
      <c r="L120" s="111"/>
      <c r="M120" s="187" t="str">
        <f t="shared" si="18"/>
        <v/>
      </c>
      <c r="N120" s="226"/>
      <c r="O120" s="226" t="str">
        <f t="shared" si="22"/>
        <v xml:space="preserve">  </v>
      </c>
      <c r="P120" s="226"/>
      <c r="Q120" s="226" t="str">
        <f t="shared" si="19"/>
        <v xml:space="preserve">  </v>
      </c>
      <c r="R120" s="187"/>
      <c r="S120" s="185" t="str">
        <f t="shared" si="26"/>
        <v xml:space="preserve"> </v>
      </c>
      <c r="T120" s="184"/>
      <c r="U120" s="184"/>
      <c r="V120" s="184"/>
      <c r="W120" s="206"/>
      <c r="X120" s="44">
        <v>81</v>
      </c>
      <c r="Y120" s="81" t="s">
        <v>231</v>
      </c>
      <c r="AD120" s="47">
        <v>106827</v>
      </c>
      <c r="AE120" s="47">
        <v>106827</v>
      </c>
      <c r="AF120" s="47">
        <v>106827</v>
      </c>
      <c r="AG120" s="47">
        <v>135492</v>
      </c>
      <c r="AH120" s="47"/>
      <c r="AI120" s="47"/>
      <c r="AJ120" s="47">
        <v>0</v>
      </c>
      <c r="AK120" s="100">
        <v>70431</v>
      </c>
      <c r="AL120" s="182">
        <v>78937</v>
      </c>
      <c r="AM120" s="111">
        <v>164870</v>
      </c>
      <c r="AN120" s="187">
        <f t="shared" si="25"/>
        <v>243807</v>
      </c>
      <c r="AO120" s="226">
        <v>128052</v>
      </c>
      <c r="AP120" s="226">
        <f t="shared" si="23"/>
        <v>371859</v>
      </c>
      <c r="AQ120" s="226">
        <v>196788</v>
      </c>
      <c r="AR120" s="226">
        <f t="shared" si="24"/>
        <v>568647</v>
      </c>
      <c r="AS120" s="226">
        <v>67987</v>
      </c>
      <c r="AT120" s="185">
        <f t="shared" si="27"/>
        <v>-13.871821832600688</v>
      </c>
      <c r="AU120" s="184"/>
      <c r="AV120" s="184"/>
      <c r="AW120" s="184"/>
    </row>
    <row r="121" spans="1:49" ht="15" customHeight="1">
      <c r="A121" s="44">
        <v>83</v>
      </c>
      <c r="B121" s="81" t="s">
        <v>233</v>
      </c>
      <c r="C121" s="47"/>
      <c r="D121" s="47"/>
      <c r="E121" s="47"/>
      <c r="F121" s="182"/>
      <c r="G121" s="47"/>
      <c r="H121" s="47"/>
      <c r="I121" s="47">
        <v>1190</v>
      </c>
      <c r="J121" s="100">
        <v>1190</v>
      </c>
      <c r="K121" s="182"/>
      <c r="L121" s="111"/>
      <c r="M121" s="187" t="str">
        <f t="shared" si="18"/>
        <v/>
      </c>
      <c r="N121" s="226"/>
      <c r="O121" s="226" t="str">
        <f t="shared" si="22"/>
        <v xml:space="preserve">  </v>
      </c>
      <c r="P121" s="226"/>
      <c r="Q121" s="226" t="str">
        <f t="shared" si="19"/>
        <v xml:space="preserve">  </v>
      </c>
      <c r="R121" s="187"/>
      <c r="S121" s="185" t="str">
        <f t="shared" si="26"/>
        <v xml:space="preserve"> </v>
      </c>
      <c r="T121" s="184"/>
      <c r="U121" s="184"/>
      <c r="V121" s="184"/>
      <c r="W121" s="206"/>
      <c r="X121" s="44">
        <v>82</v>
      </c>
      <c r="Y121" s="81" t="s">
        <v>233</v>
      </c>
      <c r="AD121" s="47">
        <v>0</v>
      </c>
      <c r="AE121" s="47">
        <v>0</v>
      </c>
      <c r="AF121" s="47">
        <v>0</v>
      </c>
      <c r="AG121" s="47">
        <v>365418</v>
      </c>
      <c r="AH121" s="47"/>
      <c r="AI121" s="47">
        <v>22866</v>
      </c>
      <c r="AJ121" s="47">
        <v>22866</v>
      </c>
      <c r="AK121" s="100">
        <v>40574</v>
      </c>
      <c r="AL121" s="182"/>
      <c r="AM121" s="111"/>
      <c r="AN121" s="187" t="str">
        <f t="shared" si="25"/>
        <v/>
      </c>
      <c r="AO121" s="226"/>
      <c r="AP121" s="226" t="str">
        <f t="shared" si="23"/>
        <v xml:space="preserve">  </v>
      </c>
      <c r="AQ121" s="226"/>
      <c r="AR121" s="226" t="str">
        <f t="shared" si="24"/>
        <v xml:space="preserve">  </v>
      </c>
      <c r="AS121" s="226"/>
      <c r="AT121" s="185" t="str">
        <f t="shared" si="27"/>
        <v xml:space="preserve"> </v>
      </c>
      <c r="AU121" s="184"/>
      <c r="AV121" s="184"/>
      <c r="AW121" s="184"/>
    </row>
    <row r="122" spans="1:49" ht="15" customHeight="1">
      <c r="A122" s="44">
        <v>84</v>
      </c>
      <c r="B122" s="81" t="s">
        <v>234</v>
      </c>
      <c r="C122" s="47"/>
      <c r="D122" s="47"/>
      <c r="E122" s="47"/>
      <c r="F122" s="182"/>
      <c r="G122" s="47"/>
      <c r="H122" s="47"/>
      <c r="I122" s="47"/>
      <c r="J122" s="100"/>
      <c r="K122" s="182"/>
      <c r="L122" s="111"/>
      <c r="M122" s="187" t="str">
        <f t="shared" si="18"/>
        <v/>
      </c>
      <c r="N122" s="226"/>
      <c r="O122" s="226" t="str">
        <f t="shared" si="22"/>
        <v xml:space="preserve">  </v>
      </c>
      <c r="P122" s="226"/>
      <c r="Q122" s="226" t="str">
        <f t="shared" si="19"/>
        <v xml:space="preserve">  </v>
      </c>
      <c r="R122" s="187"/>
      <c r="S122" s="185" t="str">
        <f t="shared" si="26"/>
        <v xml:space="preserve"> </v>
      </c>
      <c r="T122" s="184"/>
      <c r="U122" s="184"/>
      <c r="V122" s="184"/>
      <c r="W122" s="206"/>
      <c r="X122" s="44">
        <v>83</v>
      </c>
      <c r="Y122" s="81" t="s">
        <v>234</v>
      </c>
      <c r="AD122" s="47">
        <v>0</v>
      </c>
      <c r="AE122" s="47">
        <v>0</v>
      </c>
      <c r="AF122" s="47">
        <v>195130</v>
      </c>
      <c r="AG122" s="47">
        <v>195130</v>
      </c>
      <c r="AH122" s="47"/>
      <c r="AI122" s="47"/>
      <c r="AJ122" s="47">
        <v>0</v>
      </c>
      <c r="AK122" s="100"/>
      <c r="AL122" s="182"/>
      <c r="AM122" s="111"/>
      <c r="AN122" s="187" t="str">
        <f t="shared" si="25"/>
        <v/>
      </c>
      <c r="AO122" s="226"/>
      <c r="AP122" s="226" t="str">
        <f t="shared" si="23"/>
        <v xml:space="preserve">  </v>
      </c>
      <c r="AQ122" s="226">
        <v>12249</v>
      </c>
      <c r="AR122" s="226">
        <f t="shared" si="24"/>
        <v>12249</v>
      </c>
      <c r="AS122" s="226">
        <v>6615</v>
      </c>
      <c r="AT122" s="185" t="str">
        <f t="shared" si="27"/>
        <v xml:space="preserve"> </v>
      </c>
      <c r="AU122" s="184"/>
      <c r="AV122" s="184"/>
      <c r="AW122" s="184"/>
    </row>
    <row r="123" spans="1:49" ht="15" customHeight="1">
      <c r="A123" s="44">
        <v>85</v>
      </c>
      <c r="B123" s="81" t="s">
        <v>236</v>
      </c>
      <c r="C123" s="47"/>
      <c r="D123" s="47"/>
      <c r="E123" s="47"/>
      <c r="F123" s="182"/>
      <c r="G123" s="47" t="s">
        <v>344</v>
      </c>
      <c r="H123" s="47"/>
      <c r="I123" s="47"/>
      <c r="J123" s="100"/>
      <c r="K123" s="182"/>
      <c r="L123" s="111">
        <v>35712</v>
      </c>
      <c r="M123" s="187">
        <f t="shared" si="18"/>
        <v>35712</v>
      </c>
      <c r="N123" s="226"/>
      <c r="O123" s="226">
        <f t="shared" si="22"/>
        <v>35712</v>
      </c>
      <c r="P123" s="226"/>
      <c r="Q123" s="226">
        <f t="shared" si="19"/>
        <v>35712</v>
      </c>
      <c r="R123" s="187"/>
      <c r="S123" s="185" t="str">
        <f t="shared" si="26"/>
        <v xml:space="preserve"> </v>
      </c>
      <c r="T123" s="184"/>
      <c r="U123" s="184"/>
      <c r="V123" s="184"/>
      <c r="W123" s="206"/>
      <c r="X123" s="44">
        <v>84</v>
      </c>
      <c r="Y123" s="81" t="s">
        <v>236</v>
      </c>
      <c r="AD123" s="47">
        <v>75070</v>
      </c>
      <c r="AE123" s="47">
        <v>95472</v>
      </c>
      <c r="AF123" s="47">
        <v>151860</v>
      </c>
      <c r="AG123" s="47">
        <v>195180</v>
      </c>
      <c r="AH123" s="47">
        <v>66368</v>
      </c>
      <c r="AI123" s="47">
        <v>150956</v>
      </c>
      <c r="AJ123" s="47">
        <v>350919</v>
      </c>
      <c r="AK123" s="100">
        <v>397592</v>
      </c>
      <c r="AL123" s="182">
        <v>30548</v>
      </c>
      <c r="AM123" s="111">
        <v>98471</v>
      </c>
      <c r="AN123" s="187">
        <f t="shared" si="25"/>
        <v>129019</v>
      </c>
      <c r="AO123" s="226">
        <v>85735</v>
      </c>
      <c r="AP123" s="226">
        <f t="shared" si="23"/>
        <v>214754</v>
      </c>
      <c r="AQ123" s="226">
        <v>224015</v>
      </c>
      <c r="AR123" s="226">
        <f t="shared" si="24"/>
        <v>438769</v>
      </c>
      <c r="AS123" s="226">
        <v>149934</v>
      </c>
      <c r="AT123" s="185">
        <f t="shared" si="27"/>
        <v>390.81445593819558</v>
      </c>
      <c r="AU123" s="184"/>
      <c r="AV123" s="184"/>
      <c r="AW123" s="184"/>
    </row>
    <row r="124" spans="1:49" ht="15" customHeight="1">
      <c r="A124" s="44">
        <v>86</v>
      </c>
      <c r="B124" s="81" t="s">
        <v>237</v>
      </c>
      <c r="C124" s="47"/>
      <c r="D124" s="47"/>
      <c r="E124" s="47"/>
      <c r="F124" s="182"/>
      <c r="G124" s="47"/>
      <c r="H124" s="47"/>
      <c r="I124" s="47"/>
      <c r="J124" s="100"/>
      <c r="K124" s="182"/>
      <c r="L124" s="111"/>
      <c r="M124" s="187" t="str">
        <f t="shared" si="18"/>
        <v/>
      </c>
      <c r="N124" s="226"/>
      <c r="O124" s="226" t="str">
        <f t="shared" si="22"/>
        <v xml:space="preserve">  </v>
      </c>
      <c r="P124" s="226"/>
      <c r="Q124" s="226" t="str">
        <f t="shared" si="19"/>
        <v xml:space="preserve">  </v>
      </c>
      <c r="R124" s="187"/>
      <c r="S124" s="185" t="str">
        <f t="shared" si="26"/>
        <v xml:space="preserve"> </v>
      </c>
      <c r="T124" s="184"/>
      <c r="U124" s="184"/>
      <c r="V124" s="184"/>
      <c r="W124" s="206"/>
      <c r="X124" s="44">
        <v>85</v>
      </c>
      <c r="Y124" s="81" t="s">
        <v>237</v>
      </c>
      <c r="AD124" s="47">
        <v>0</v>
      </c>
      <c r="AE124" s="47">
        <v>0</v>
      </c>
      <c r="AF124" s="47">
        <v>158741</v>
      </c>
      <c r="AG124" s="47">
        <v>158741</v>
      </c>
      <c r="AH124" s="47"/>
      <c r="AI124" s="47"/>
      <c r="AJ124" s="47">
        <v>0</v>
      </c>
      <c r="AK124" s="100"/>
      <c r="AL124" s="182"/>
      <c r="AM124" s="111"/>
      <c r="AN124" s="187" t="str">
        <f t="shared" si="25"/>
        <v/>
      </c>
      <c r="AO124" s="226"/>
      <c r="AP124" s="226" t="str">
        <f t="shared" si="23"/>
        <v xml:space="preserve">  </v>
      </c>
      <c r="AQ124" s="226"/>
      <c r="AR124" s="226" t="str">
        <f t="shared" si="24"/>
        <v xml:space="preserve">  </v>
      </c>
      <c r="AS124" s="226"/>
      <c r="AT124" s="185" t="str">
        <f t="shared" si="27"/>
        <v xml:space="preserve"> </v>
      </c>
      <c r="AU124" s="184"/>
      <c r="AV124" s="184"/>
      <c r="AW124" s="184"/>
    </row>
    <row r="125" spans="1:49" ht="15" customHeight="1">
      <c r="A125" s="44">
        <v>87</v>
      </c>
      <c r="B125" s="81" t="s">
        <v>239</v>
      </c>
      <c r="C125" s="47"/>
      <c r="D125" s="47"/>
      <c r="E125" s="47"/>
      <c r="F125" s="182"/>
      <c r="G125" s="47"/>
      <c r="H125" s="47"/>
      <c r="I125" s="47"/>
      <c r="J125" s="100"/>
      <c r="K125" s="182"/>
      <c r="L125" s="111"/>
      <c r="M125" s="187" t="str">
        <f t="shared" si="18"/>
        <v/>
      </c>
      <c r="N125" s="226"/>
      <c r="O125" s="226" t="str">
        <f t="shared" si="22"/>
        <v xml:space="preserve">  </v>
      </c>
      <c r="P125" s="226"/>
      <c r="Q125" s="226" t="str">
        <f t="shared" si="19"/>
        <v xml:space="preserve">  </v>
      </c>
      <c r="R125" s="187"/>
      <c r="S125" s="185" t="str">
        <f t="shared" si="26"/>
        <v xml:space="preserve"> </v>
      </c>
      <c r="T125" s="184"/>
      <c r="U125" s="184"/>
      <c r="V125" s="184"/>
      <c r="W125" s="206"/>
      <c r="X125" s="44">
        <v>86</v>
      </c>
      <c r="Y125" s="81" t="s">
        <v>239</v>
      </c>
      <c r="AD125" s="47">
        <v>6958</v>
      </c>
      <c r="AE125" s="47">
        <v>6958</v>
      </c>
      <c r="AF125" s="47">
        <v>6958</v>
      </c>
      <c r="AG125" s="47">
        <v>13986</v>
      </c>
      <c r="AH125" s="47"/>
      <c r="AI125" s="47"/>
      <c r="AJ125" s="47">
        <v>0</v>
      </c>
      <c r="AK125" s="100"/>
      <c r="AL125" s="182"/>
      <c r="AM125" s="111"/>
      <c r="AN125" s="187" t="str">
        <f t="shared" si="25"/>
        <v/>
      </c>
      <c r="AO125" s="226"/>
      <c r="AP125" s="226" t="str">
        <f t="shared" si="23"/>
        <v xml:space="preserve">  </v>
      </c>
      <c r="AQ125" s="226"/>
      <c r="AR125" s="226" t="str">
        <f t="shared" si="24"/>
        <v xml:space="preserve">  </v>
      </c>
      <c r="AS125" s="226"/>
      <c r="AT125" s="185" t="str">
        <f t="shared" si="27"/>
        <v xml:space="preserve"> </v>
      </c>
      <c r="AU125" s="184"/>
      <c r="AV125" s="184"/>
      <c r="AW125" s="184"/>
    </row>
    <row r="126" spans="1:49" ht="15" customHeight="1">
      <c r="A126" s="44">
        <v>88</v>
      </c>
      <c r="B126" s="81" t="s">
        <v>240</v>
      </c>
      <c r="C126" s="47"/>
      <c r="D126" s="47"/>
      <c r="E126" s="47"/>
      <c r="F126" s="182"/>
      <c r="G126" s="47"/>
      <c r="H126" s="47"/>
      <c r="I126" s="47"/>
      <c r="J126" s="100"/>
      <c r="K126" s="182"/>
      <c r="L126" s="111"/>
      <c r="M126" s="187" t="str">
        <f t="shared" si="18"/>
        <v/>
      </c>
      <c r="N126" s="226"/>
      <c r="O126" s="226" t="str">
        <f t="shared" si="22"/>
        <v xml:space="preserve">  </v>
      </c>
      <c r="P126" s="226"/>
      <c r="Q126" s="226" t="str">
        <f t="shared" si="19"/>
        <v xml:space="preserve">  </v>
      </c>
      <c r="R126" s="187"/>
      <c r="S126" s="185" t="str">
        <f t="shared" si="26"/>
        <v xml:space="preserve"> </v>
      </c>
      <c r="T126" s="184"/>
      <c r="U126" s="184"/>
      <c r="V126" s="184"/>
      <c r="W126" s="206"/>
      <c r="X126" s="44">
        <v>87</v>
      </c>
      <c r="Y126" s="81" t="s">
        <v>240</v>
      </c>
      <c r="AD126" s="47">
        <v>0</v>
      </c>
      <c r="AE126" s="47">
        <v>0</v>
      </c>
      <c r="AF126" s="47">
        <v>0</v>
      </c>
      <c r="AG126" s="47">
        <v>6675</v>
      </c>
      <c r="AH126" s="47"/>
      <c r="AI126" s="47"/>
      <c r="AJ126" s="47">
        <v>0</v>
      </c>
      <c r="AK126" s="100">
        <v>8511</v>
      </c>
      <c r="AL126" s="182">
        <v>8919</v>
      </c>
      <c r="AM126" s="111"/>
      <c r="AN126" s="187">
        <f t="shared" si="25"/>
        <v>8919</v>
      </c>
      <c r="AO126" s="226">
        <v>7026</v>
      </c>
      <c r="AP126" s="226">
        <f t="shared" si="23"/>
        <v>15945</v>
      </c>
      <c r="AQ126" s="226">
        <v>5672</v>
      </c>
      <c r="AR126" s="226">
        <f t="shared" si="24"/>
        <v>21617</v>
      </c>
      <c r="AS126" s="226"/>
      <c r="AT126" s="185">
        <f t="shared" si="27"/>
        <v>-100</v>
      </c>
      <c r="AU126" s="184"/>
      <c r="AV126" s="184"/>
      <c r="AW126" s="184"/>
    </row>
    <row r="127" spans="1:49" ht="15" customHeight="1">
      <c r="A127" s="44">
        <v>89</v>
      </c>
      <c r="B127" s="81" t="s">
        <v>241</v>
      </c>
      <c r="C127" s="47"/>
      <c r="D127" s="47"/>
      <c r="E127" s="47"/>
      <c r="F127" s="182"/>
      <c r="G127" s="47"/>
      <c r="H127" s="47"/>
      <c r="I127" s="47"/>
      <c r="J127" s="100"/>
      <c r="K127" s="182"/>
      <c r="L127" s="111"/>
      <c r="M127" s="187" t="str">
        <f t="shared" si="18"/>
        <v/>
      </c>
      <c r="N127" s="226"/>
      <c r="O127" s="226" t="str">
        <f t="shared" si="22"/>
        <v xml:space="preserve">  </v>
      </c>
      <c r="P127" s="226"/>
      <c r="Q127" s="226" t="str">
        <f t="shared" si="19"/>
        <v xml:space="preserve">  </v>
      </c>
      <c r="R127" s="187"/>
      <c r="S127" s="185" t="str">
        <f t="shared" si="26"/>
        <v xml:space="preserve"> </v>
      </c>
      <c r="T127" s="184"/>
      <c r="U127" s="184"/>
      <c r="V127" s="184"/>
      <c r="W127" s="206"/>
      <c r="X127" s="44">
        <v>88</v>
      </c>
      <c r="Y127" s="81" t="s">
        <v>241</v>
      </c>
      <c r="AD127" s="47">
        <v>0</v>
      </c>
      <c r="AE127" s="47">
        <v>0</v>
      </c>
      <c r="AF127" s="47">
        <v>41837</v>
      </c>
      <c r="AG127" s="47">
        <v>50058</v>
      </c>
      <c r="AH127" s="47"/>
      <c r="AI127" s="47">
        <v>80838</v>
      </c>
      <c r="AJ127" s="47">
        <v>92181</v>
      </c>
      <c r="AK127" s="100">
        <v>140895</v>
      </c>
      <c r="AL127" s="182">
        <v>10971</v>
      </c>
      <c r="AM127" s="111">
        <v>2949</v>
      </c>
      <c r="AN127" s="187">
        <f t="shared" si="25"/>
        <v>13920</v>
      </c>
      <c r="AO127" s="226">
        <v>54890</v>
      </c>
      <c r="AP127" s="226">
        <f t="shared" si="23"/>
        <v>68810</v>
      </c>
      <c r="AQ127" s="226">
        <v>30785</v>
      </c>
      <c r="AR127" s="226">
        <f t="shared" si="24"/>
        <v>99595</v>
      </c>
      <c r="AS127" s="226">
        <v>10971</v>
      </c>
      <c r="AT127" s="185">
        <f t="shared" si="27"/>
        <v>0</v>
      </c>
      <c r="AU127" s="184"/>
      <c r="AV127" s="184"/>
      <c r="AW127" s="184"/>
    </row>
    <row r="128" spans="1:49" ht="15" customHeight="1">
      <c r="A128" s="44">
        <v>90</v>
      </c>
      <c r="B128" s="81" t="s">
        <v>242</v>
      </c>
      <c r="C128" s="82"/>
      <c r="D128" s="91"/>
      <c r="E128" s="47"/>
      <c r="F128" s="182"/>
      <c r="G128" s="47"/>
      <c r="H128" s="47"/>
      <c r="I128" s="47"/>
      <c r="J128" s="100"/>
      <c r="K128" s="182"/>
      <c r="L128" s="111"/>
      <c r="M128" s="187" t="str">
        <f t="shared" si="18"/>
        <v/>
      </c>
      <c r="N128" s="226"/>
      <c r="O128" s="226" t="str">
        <f t="shared" si="22"/>
        <v xml:space="preserve">  </v>
      </c>
      <c r="P128" s="226"/>
      <c r="Q128" s="226" t="str">
        <f t="shared" si="19"/>
        <v xml:space="preserve">  </v>
      </c>
      <c r="R128" s="187"/>
      <c r="S128" s="185" t="str">
        <f t="shared" si="26"/>
        <v xml:space="preserve"> </v>
      </c>
      <c r="T128" s="184"/>
      <c r="U128" s="184"/>
      <c r="V128" s="184"/>
      <c r="W128" s="206"/>
      <c r="X128" s="44">
        <v>89</v>
      </c>
      <c r="Y128" s="81" t="s">
        <v>242</v>
      </c>
      <c r="AD128" s="82">
        <v>0</v>
      </c>
      <c r="AE128" s="91">
        <v>0</v>
      </c>
      <c r="AF128" s="47">
        <v>0</v>
      </c>
      <c r="AG128" s="47">
        <v>1227</v>
      </c>
      <c r="AH128" s="47"/>
      <c r="AI128" s="47"/>
      <c r="AJ128" s="47">
        <v>0</v>
      </c>
      <c r="AK128" s="100"/>
      <c r="AL128" s="182"/>
      <c r="AM128" s="111"/>
      <c r="AN128" s="187" t="str">
        <f t="shared" si="25"/>
        <v/>
      </c>
      <c r="AO128" s="226"/>
      <c r="AP128" s="226" t="str">
        <f t="shared" si="23"/>
        <v xml:space="preserve">  </v>
      </c>
      <c r="AQ128" s="226">
        <v>1118</v>
      </c>
      <c r="AR128" s="226">
        <f t="shared" si="24"/>
        <v>1118</v>
      </c>
      <c r="AS128" s="226"/>
      <c r="AT128" s="185" t="str">
        <f t="shared" si="27"/>
        <v xml:space="preserve"> </v>
      </c>
      <c r="AU128" s="184"/>
      <c r="AV128" s="184"/>
      <c r="AW128" s="184"/>
    </row>
    <row r="129" spans="1:49" ht="15" customHeight="1">
      <c r="A129" s="44">
        <v>91</v>
      </c>
      <c r="B129" s="81" t="s">
        <v>244</v>
      </c>
      <c r="C129" s="82"/>
      <c r="D129" s="82"/>
      <c r="E129" s="82"/>
      <c r="F129" s="111"/>
      <c r="G129" s="82"/>
      <c r="H129" s="82"/>
      <c r="I129" s="82"/>
      <c r="J129" s="111"/>
      <c r="K129" s="182"/>
      <c r="L129" s="111"/>
      <c r="M129" s="187"/>
      <c r="N129" s="226"/>
      <c r="O129" s="226" t="str">
        <f t="shared" si="22"/>
        <v xml:space="preserve">  </v>
      </c>
      <c r="P129" s="226"/>
      <c r="Q129" s="226" t="str">
        <f t="shared" si="19"/>
        <v xml:space="preserve">  </v>
      </c>
      <c r="R129" s="187"/>
      <c r="S129" s="185" t="str">
        <f t="shared" si="26"/>
        <v xml:space="preserve"> </v>
      </c>
      <c r="T129" s="184"/>
      <c r="U129" s="184"/>
      <c r="V129" s="184"/>
      <c r="W129" s="206"/>
      <c r="X129" s="44"/>
      <c r="Y129" s="43" t="s">
        <v>244</v>
      </c>
      <c r="AD129" s="82"/>
      <c r="AE129" s="82"/>
      <c r="AF129" s="82"/>
      <c r="AG129" s="82"/>
      <c r="AH129" s="82"/>
      <c r="AI129" s="82"/>
      <c r="AJ129" s="82"/>
      <c r="AK129" s="111"/>
      <c r="AL129" s="182"/>
      <c r="AM129" s="111"/>
      <c r="AN129" s="187"/>
      <c r="AO129" s="226"/>
      <c r="AP129" s="226" t="str">
        <f t="shared" si="23"/>
        <v xml:space="preserve">  </v>
      </c>
      <c r="AQ129" s="226">
        <v>1150</v>
      </c>
      <c r="AR129" s="226">
        <f t="shared" si="24"/>
        <v>1150</v>
      </c>
      <c r="AS129" s="226">
        <v>7671</v>
      </c>
      <c r="AT129" s="185" t="str">
        <f t="shared" si="27"/>
        <v xml:space="preserve"> </v>
      </c>
      <c r="AU129" s="184"/>
      <c r="AV129" s="184"/>
      <c r="AW129" s="184"/>
    </row>
    <row r="130" spans="1:49" ht="15" customHeight="1">
      <c r="A130" s="44">
        <v>92</v>
      </c>
      <c r="B130" s="174" t="s">
        <v>246</v>
      </c>
      <c r="C130" s="181"/>
      <c r="F130" s="183"/>
      <c r="I130" s="43"/>
      <c r="J130" s="183"/>
      <c r="K130" s="188"/>
      <c r="L130" s="186"/>
      <c r="M130" s="187" t="str">
        <f t="shared" si="18"/>
        <v/>
      </c>
      <c r="N130" s="226"/>
      <c r="O130" s="226" t="str">
        <f t="shared" si="22"/>
        <v xml:space="preserve">  </v>
      </c>
      <c r="P130" s="226"/>
      <c r="Q130" s="226" t="str">
        <f t="shared" si="19"/>
        <v xml:space="preserve">  </v>
      </c>
      <c r="R130" s="187"/>
      <c r="S130" s="185" t="str">
        <f t="shared" si="26"/>
        <v xml:space="preserve"> </v>
      </c>
      <c r="T130" s="184"/>
      <c r="U130" s="184"/>
      <c r="V130" s="184"/>
      <c r="W130" s="206"/>
      <c r="X130" s="44">
        <v>90</v>
      </c>
      <c r="Y130" s="174" t="s">
        <v>246</v>
      </c>
      <c r="AD130" s="181"/>
      <c r="AJ130" s="43">
        <v>3100</v>
      </c>
      <c r="AK130" s="183">
        <v>5472</v>
      </c>
      <c r="AL130" s="188"/>
      <c r="AM130" s="186"/>
      <c r="AN130" s="187" t="str">
        <f t="shared" si="25"/>
        <v/>
      </c>
      <c r="AO130" s="226"/>
      <c r="AP130" s="226" t="str">
        <f t="shared" si="23"/>
        <v xml:space="preserve">  </v>
      </c>
      <c r="AQ130" s="226"/>
      <c r="AR130" s="226" t="str">
        <f t="shared" si="24"/>
        <v xml:space="preserve">  </v>
      </c>
      <c r="AS130" s="226"/>
      <c r="AT130" s="185" t="str">
        <f t="shared" si="27"/>
        <v xml:space="preserve"> </v>
      </c>
      <c r="AU130" s="184"/>
      <c r="AV130" s="184"/>
      <c r="AW130" s="184"/>
    </row>
    <row r="131" spans="1:49" ht="15" customHeight="1">
      <c r="A131" s="44">
        <v>93</v>
      </c>
      <c r="B131" s="81" t="s">
        <v>247</v>
      </c>
      <c r="C131" s="82"/>
      <c r="D131" s="91"/>
      <c r="E131" s="47"/>
      <c r="F131" s="182"/>
      <c r="G131" s="47"/>
      <c r="H131" s="47"/>
      <c r="I131" s="47"/>
      <c r="J131" s="100"/>
      <c r="K131" s="182"/>
      <c r="L131" s="111"/>
      <c r="M131" s="187" t="str">
        <f t="shared" si="18"/>
        <v/>
      </c>
      <c r="N131" s="226"/>
      <c r="O131" s="226" t="str">
        <f t="shared" si="22"/>
        <v xml:space="preserve">  </v>
      </c>
      <c r="P131" s="226"/>
      <c r="Q131" s="226" t="str">
        <f t="shared" si="19"/>
        <v xml:space="preserve">  </v>
      </c>
      <c r="R131" s="187"/>
      <c r="S131" s="185" t="str">
        <f t="shared" si="26"/>
        <v xml:space="preserve"> </v>
      </c>
      <c r="T131" s="184"/>
      <c r="U131" s="184"/>
      <c r="V131" s="184"/>
      <c r="W131" s="206"/>
      <c r="X131" s="44">
        <v>91</v>
      </c>
      <c r="Y131" s="81" t="s">
        <v>247</v>
      </c>
      <c r="AD131" s="82">
        <v>0</v>
      </c>
      <c r="AE131" s="91">
        <v>0</v>
      </c>
      <c r="AF131" s="47">
        <v>1238</v>
      </c>
      <c r="AG131" s="47">
        <v>1238</v>
      </c>
      <c r="AH131" s="47"/>
      <c r="AI131" s="47"/>
      <c r="AJ131" s="47">
        <v>0</v>
      </c>
      <c r="AK131" s="100"/>
      <c r="AL131" s="182"/>
      <c r="AM131" s="111"/>
      <c r="AN131" s="187" t="str">
        <f t="shared" si="25"/>
        <v/>
      </c>
      <c r="AO131" s="226"/>
      <c r="AP131" s="226" t="str">
        <f t="shared" si="23"/>
        <v xml:space="preserve">  </v>
      </c>
      <c r="AQ131" s="226"/>
      <c r="AR131" s="226" t="str">
        <f t="shared" si="24"/>
        <v xml:space="preserve">  </v>
      </c>
      <c r="AS131" s="226"/>
      <c r="AT131" s="185" t="str">
        <f t="shared" si="27"/>
        <v xml:space="preserve"> </v>
      </c>
      <c r="AU131" s="184"/>
      <c r="AV131" s="184"/>
      <c r="AW131" s="184"/>
    </row>
    <row r="132" spans="1:49" ht="15" customHeight="1">
      <c r="A132" s="44">
        <v>94</v>
      </c>
      <c r="B132" s="81" t="s">
        <v>248</v>
      </c>
      <c r="C132" s="82"/>
      <c r="D132" s="91">
        <v>15038668</v>
      </c>
      <c r="E132" s="47">
        <v>15038668</v>
      </c>
      <c r="F132" s="182">
        <v>15038668</v>
      </c>
      <c r="G132" s="47"/>
      <c r="H132" s="47"/>
      <c r="I132" s="47"/>
      <c r="J132" s="100"/>
      <c r="K132" s="182">
        <v>68699650</v>
      </c>
      <c r="L132" s="111">
        <v>65037630</v>
      </c>
      <c r="M132" s="187">
        <f t="shared" si="18"/>
        <v>133737280</v>
      </c>
      <c r="N132" s="226">
        <v>13481840</v>
      </c>
      <c r="O132" s="226">
        <f t="shared" si="22"/>
        <v>147219120</v>
      </c>
      <c r="P132" s="226">
        <v>20634955</v>
      </c>
      <c r="Q132" s="226">
        <f t="shared" si="19"/>
        <v>167854075</v>
      </c>
      <c r="R132" s="187"/>
      <c r="S132" s="185">
        <f t="shared" si="26"/>
        <v>-100</v>
      </c>
      <c r="T132" s="184"/>
      <c r="U132" s="184"/>
      <c r="V132" s="184"/>
      <c r="W132" s="206"/>
      <c r="X132" s="44">
        <v>92</v>
      </c>
      <c r="Y132" s="81" t="s">
        <v>248</v>
      </c>
      <c r="AD132" s="82">
        <v>0</v>
      </c>
      <c r="AE132" s="91">
        <v>0</v>
      </c>
      <c r="AF132" s="47">
        <v>0</v>
      </c>
      <c r="AG132" s="47">
        <v>1950</v>
      </c>
      <c r="AH132" s="47"/>
      <c r="AI132" s="47">
        <v>1672</v>
      </c>
      <c r="AJ132" s="47">
        <v>101663</v>
      </c>
      <c r="AK132" s="100">
        <v>110863</v>
      </c>
      <c r="AL132" s="182">
        <v>38800</v>
      </c>
      <c r="AM132" s="111"/>
      <c r="AN132" s="187">
        <f t="shared" si="25"/>
        <v>38800</v>
      </c>
      <c r="AO132" s="226"/>
      <c r="AP132" s="226">
        <f t="shared" si="23"/>
        <v>38800</v>
      </c>
      <c r="AQ132" s="226">
        <v>50268</v>
      </c>
      <c r="AR132" s="226">
        <f t="shared" si="24"/>
        <v>89068</v>
      </c>
      <c r="AS132" s="226">
        <v>32619</v>
      </c>
      <c r="AT132" s="185">
        <f t="shared" si="27"/>
        <v>-15.930412371134011</v>
      </c>
      <c r="AU132" s="184"/>
      <c r="AV132" s="184"/>
      <c r="AW132" s="184"/>
    </row>
    <row r="133" spans="1:49" ht="15" customHeight="1">
      <c r="A133" s="44">
        <v>95</v>
      </c>
      <c r="B133" s="81" t="s">
        <v>249</v>
      </c>
      <c r="C133" s="82"/>
      <c r="D133" s="91"/>
      <c r="E133" s="47"/>
      <c r="F133" s="182"/>
      <c r="G133" s="47" t="s">
        <v>344</v>
      </c>
      <c r="H133" s="47"/>
      <c r="I133" s="47"/>
      <c r="J133" s="100"/>
      <c r="K133" s="182"/>
      <c r="L133" s="111"/>
      <c r="M133" s="187" t="str">
        <f t="shared" si="18"/>
        <v/>
      </c>
      <c r="N133" s="226"/>
      <c r="O133" s="226" t="str">
        <f t="shared" si="22"/>
        <v xml:space="preserve">  </v>
      </c>
      <c r="P133" s="226"/>
      <c r="Q133" s="226" t="str">
        <f t="shared" si="19"/>
        <v xml:space="preserve">  </v>
      </c>
      <c r="R133" s="187"/>
      <c r="S133" s="185" t="str">
        <f t="shared" si="26"/>
        <v xml:space="preserve"> </v>
      </c>
      <c r="T133" s="184"/>
      <c r="U133" s="184"/>
      <c r="V133" s="184"/>
      <c r="W133" s="206"/>
      <c r="X133" s="44">
        <v>93</v>
      </c>
      <c r="Y133" s="81" t="s">
        <v>249</v>
      </c>
      <c r="AD133" s="82"/>
      <c r="AE133" s="91"/>
      <c r="AF133" s="47"/>
      <c r="AG133" s="47"/>
      <c r="AH133" s="47"/>
      <c r="AI133" s="47"/>
      <c r="AJ133" s="47">
        <v>0</v>
      </c>
      <c r="AK133" s="100"/>
      <c r="AL133" s="182"/>
      <c r="AM133" s="111"/>
      <c r="AN133" s="187" t="str">
        <f t="shared" si="25"/>
        <v/>
      </c>
      <c r="AO133" s="226"/>
      <c r="AP133" s="226" t="str">
        <f t="shared" si="23"/>
        <v xml:space="preserve">  </v>
      </c>
      <c r="AQ133" s="226"/>
      <c r="AR133" s="226" t="str">
        <f t="shared" si="24"/>
        <v xml:space="preserve">  </v>
      </c>
      <c r="AS133" s="226"/>
      <c r="AT133" s="185" t="str">
        <f t="shared" si="27"/>
        <v xml:space="preserve"> </v>
      </c>
      <c r="AU133" s="184"/>
      <c r="AV133" s="184"/>
      <c r="AW133" s="184"/>
    </row>
    <row r="134" spans="1:49" ht="15" customHeight="1">
      <c r="A134" s="44">
        <v>96</v>
      </c>
      <c r="B134" s="81" t="s">
        <v>250</v>
      </c>
      <c r="C134" s="82"/>
      <c r="D134" s="91"/>
      <c r="E134" s="47"/>
      <c r="F134" s="182"/>
      <c r="G134" s="47" t="s">
        <v>344</v>
      </c>
      <c r="H134" s="47"/>
      <c r="I134" s="47"/>
      <c r="J134" s="100"/>
      <c r="K134" s="182"/>
      <c r="L134" s="111"/>
      <c r="M134" s="187" t="str">
        <f t="shared" si="18"/>
        <v/>
      </c>
      <c r="N134" s="226"/>
      <c r="O134" s="226" t="str">
        <f t="shared" si="22"/>
        <v xml:space="preserve">  </v>
      </c>
      <c r="P134" s="226"/>
      <c r="Q134" s="226" t="str">
        <f t="shared" si="19"/>
        <v xml:space="preserve">  </v>
      </c>
      <c r="R134" s="187"/>
      <c r="S134" s="185" t="str">
        <f t="shared" si="26"/>
        <v xml:space="preserve"> </v>
      </c>
      <c r="T134" s="184"/>
      <c r="U134" s="184"/>
      <c r="V134" s="184"/>
      <c r="W134" s="206"/>
      <c r="X134" s="44">
        <v>94</v>
      </c>
      <c r="Y134" s="81" t="s">
        <v>250</v>
      </c>
      <c r="AD134" s="82"/>
      <c r="AE134" s="91"/>
      <c r="AF134" s="47"/>
      <c r="AG134" s="47"/>
      <c r="AH134" s="47"/>
      <c r="AI134" s="47"/>
      <c r="AJ134" s="47">
        <v>0</v>
      </c>
      <c r="AK134" s="100"/>
      <c r="AL134" s="182"/>
      <c r="AM134" s="111"/>
      <c r="AN134" s="187" t="str">
        <f t="shared" si="25"/>
        <v/>
      </c>
      <c r="AO134" s="226"/>
      <c r="AP134" s="226" t="str">
        <f t="shared" si="23"/>
        <v xml:space="preserve">  </v>
      </c>
      <c r="AQ134" s="226">
        <v>9921</v>
      </c>
      <c r="AR134" s="226">
        <f t="shared" si="24"/>
        <v>9921</v>
      </c>
      <c r="AS134" s="226"/>
      <c r="AT134" s="185" t="str">
        <f t="shared" si="27"/>
        <v xml:space="preserve"> </v>
      </c>
      <c r="AU134" s="184"/>
      <c r="AV134" s="184"/>
      <c r="AW134" s="184"/>
    </row>
    <row r="135" spans="1:49" ht="15" customHeight="1">
      <c r="A135" s="44">
        <v>97</v>
      </c>
      <c r="B135" s="81" t="s">
        <v>251</v>
      </c>
      <c r="C135" s="47"/>
      <c r="D135" s="47"/>
      <c r="E135" s="47"/>
      <c r="F135" s="182"/>
      <c r="G135" s="47"/>
      <c r="H135" s="47"/>
      <c r="I135" s="47"/>
      <c r="J135" s="100"/>
      <c r="K135" s="182"/>
      <c r="L135" s="111"/>
      <c r="M135" s="187" t="str">
        <f t="shared" si="18"/>
        <v/>
      </c>
      <c r="N135" s="226"/>
      <c r="O135" s="226" t="str">
        <f t="shared" si="22"/>
        <v xml:space="preserve">  </v>
      </c>
      <c r="P135" s="226"/>
      <c r="Q135" s="226" t="str">
        <f t="shared" si="19"/>
        <v xml:space="preserve">  </v>
      </c>
      <c r="R135" s="187"/>
      <c r="S135" s="185" t="str">
        <f t="shared" si="26"/>
        <v xml:space="preserve"> </v>
      </c>
      <c r="T135" s="184"/>
      <c r="U135" s="184"/>
      <c r="V135" s="184"/>
      <c r="W135" s="206"/>
      <c r="X135" s="44">
        <v>95</v>
      </c>
      <c r="Y135" s="81" t="s">
        <v>251</v>
      </c>
      <c r="AD135" s="47"/>
      <c r="AE135" s="47"/>
      <c r="AF135" s="47"/>
      <c r="AG135" s="47"/>
      <c r="AH135" s="47"/>
      <c r="AI135" s="47"/>
      <c r="AJ135" s="47">
        <v>0</v>
      </c>
      <c r="AK135" s="100"/>
      <c r="AL135" s="182"/>
      <c r="AM135" s="111"/>
      <c r="AN135" s="187" t="str">
        <f t="shared" si="25"/>
        <v/>
      </c>
      <c r="AO135" s="226"/>
      <c r="AP135" s="226" t="str">
        <f t="shared" si="23"/>
        <v xml:space="preserve">  </v>
      </c>
      <c r="AQ135" s="226"/>
      <c r="AR135" s="226" t="str">
        <f t="shared" si="24"/>
        <v xml:space="preserve">  </v>
      </c>
      <c r="AS135" s="226"/>
      <c r="AT135" s="185" t="str">
        <f t="shared" si="27"/>
        <v xml:space="preserve"> </v>
      </c>
      <c r="AU135" s="184"/>
      <c r="AV135" s="184"/>
      <c r="AW135" s="184"/>
    </row>
    <row r="136" spans="1:49" ht="15" customHeight="1">
      <c r="A136" s="44">
        <v>98</v>
      </c>
      <c r="B136" s="81" t="s">
        <v>252</v>
      </c>
      <c r="C136" s="47"/>
      <c r="D136" s="47"/>
      <c r="E136" s="47"/>
      <c r="F136" s="182"/>
      <c r="G136" s="47"/>
      <c r="H136" s="47"/>
      <c r="I136" s="47"/>
      <c r="J136" s="100"/>
      <c r="K136" s="182"/>
      <c r="L136" s="111"/>
      <c r="M136" s="187" t="str">
        <f t="shared" si="18"/>
        <v/>
      </c>
      <c r="N136" s="226"/>
      <c r="O136" s="226" t="str">
        <f t="shared" si="22"/>
        <v xml:space="preserve">  </v>
      </c>
      <c r="P136" s="226"/>
      <c r="Q136" s="226" t="str">
        <f t="shared" si="19"/>
        <v xml:space="preserve">  </v>
      </c>
      <c r="R136" s="187"/>
      <c r="S136" s="185" t="str">
        <f t="shared" si="26"/>
        <v xml:space="preserve"> </v>
      </c>
      <c r="T136" s="184"/>
      <c r="U136" s="184"/>
      <c r="V136" s="184"/>
      <c r="W136" s="206"/>
      <c r="X136" s="44">
        <v>96</v>
      </c>
      <c r="Y136" s="81" t="s">
        <v>252</v>
      </c>
      <c r="AD136" s="47"/>
      <c r="AE136" s="47"/>
      <c r="AF136" s="47"/>
      <c r="AG136" s="47">
        <v>26663</v>
      </c>
      <c r="AH136" s="47"/>
      <c r="AI136" s="47"/>
      <c r="AJ136" s="47">
        <v>0</v>
      </c>
      <c r="AK136" s="100"/>
      <c r="AL136" s="182"/>
      <c r="AM136" s="111"/>
      <c r="AN136" s="187" t="str">
        <f t="shared" si="25"/>
        <v/>
      </c>
      <c r="AO136" s="226"/>
      <c r="AP136" s="226" t="str">
        <f t="shared" si="23"/>
        <v xml:space="preserve">  </v>
      </c>
      <c r="AQ136" s="226"/>
      <c r="AR136" s="226" t="str">
        <f t="shared" si="24"/>
        <v xml:space="preserve">  </v>
      </c>
      <c r="AS136" s="226"/>
      <c r="AT136" s="185" t="str">
        <f t="shared" si="27"/>
        <v xml:space="preserve"> </v>
      </c>
      <c r="AU136" s="184"/>
      <c r="AV136" s="184"/>
      <c r="AW136" s="184"/>
    </row>
    <row r="137" spans="1:49" ht="15" customHeight="1">
      <c r="A137" s="44">
        <v>99</v>
      </c>
      <c r="B137" s="81" t="s">
        <v>253</v>
      </c>
      <c r="C137" s="47"/>
      <c r="D137" s="47"/>
      <c r="E137" s="47"/>
      <c r="F137" s="182"/>
      <c r="G137" s="47"/>
      <c r="H137" s="47"/>
      <c r="I137" s="47"/>
      <c r="J137" s="100"/>
      <c r="K137" s="182"/>
      <c r="L137" s="111"/>
      <c r="M137" s="187" t="str">
        <f t="shared" si="18"/>
        <v/>
      </c>
      <c r="N137" s="226"/>
      <c r="O137" s="226" t="str">
        <f t="shared" si="22"/>
        <v xml:space="preserve">  </v>
      </c>
      <c r="P137" s="226"/>
      <c r="Q137" s="226" t="str">
        <f t="shared" si="19"/>
        <v xml:space="preserve">  </v>
      </c>
      <c r="R137" s="187"/>
      <c r="S137" s="185" t="str">
        <f t="shared" si="26"/>
        <v xml:space="preserve"> </v>
      </c>
      <c r="T137" s="184"/>
      <c r="U137" s="184"/>
      <c r="V137" s="184"/>
      <c r="W137" s="206"/>
      <c r="X137" s="44">
        <v>97</v>
      </c>
      <c r="Y137" s="81" t="s">
        <v>253</v>
      </c>
      <c r="AD137" s="47"/>
      <c r="AE137" s="47"/>
      <c r="AF137" s="47"/>
      <c r="AG137" s="47">
        <v>326775</v>
      </c>
      <c r="AH137" s="47"/>
      <c r="AI137" s="47"/>
      <c r="AJ137" s="47">
        <v>0</v>
      </c>
      <c r="AK137" s="100"/>
      <c r="AL137" s="182"/>
      <c r="AM137" s="111"/>
      <c r="AN137" s="187" t="str">
        <f t="shared" si="25"/>
        <v/>
      </c>
      <c r="AO137" s="226"/>
      <c r="AP137" s="226" t="str">
        <f t="shared" si="23"/>
        <v xml:space="preserve">  </v>
      </c>
      <c r="AQ137" s="226"/>
      <c r="AR137" s="226" t="str">
        <f t="shared" si="24"/>
        <v xml:space="preserve">  </v>
      </c>
      <c r="AS137" s="226"/>
      <c r="AT137" s="185" t="str">
        <f t="shared" si="27"/>
        <v xml:space="preserve"> </v>
      </c>
      <c r="AU137" s="184"/>
      <c r="AV137" s="184"/>
      <c r="AW137" s="184"/>
    </row>
    <row r="138" spans="1:49" ht="15" customHeight="1">
      <c r="A138" s="44">
        <v>100</v>
      </c>
      <c r="B138" s="81" t="s">
        <v>254</v>
      </c>
      <c r="C138" s="47"/>
      <c r="D138" s="47"/>
      <c r="E138" s="47"/>
      <c r="F138" s="182"/>
      <c r="G138" s="47"/>
      <c r="H138" s="47"/>
      <c r="I138" s="47"/>
      <c r="J138" s="100"/>
      <c r="K138" s="182"/>
      <c r="L138" s="111"/>
      <c r="M138" s="187" t="str">
        <f t="shared" si="18"/>
        <v/>
      </c>
      <c r="N138" s="226"/>
      <c r="O138" s="226" t="str">
        <f t="shared" si="22"/>
        <v xml:space="preserve">  </v>
      </c>
      <c r="P138" s="226"/>
      <c r="Q138" s="226" t="str">
        <f t="shared" si="19"/>
        <v xml:space="preserve">  </v>
      </c>
      <c r="R138" s="187"/>
      <c r="S138" s="185" t="str">
        <f t="shared" si="26"/>
        <v xml:space="preserve"> </v>
      </c>
      <c r="T138" s="184"/>
      <c r="U138" s="184"/>
      <c r="V138" s="184"/>
      <c r="W138" s="206"/>
      <c r="X138" s="44">
        <v>98</v>
      </c>
      <c r="Y138" s="81" t="s">
        <v>254</v>
      </c>
      <c r="AD138" s="47">
        <v>607897.99999999988</v>
      </c>
      <c r="AE138" s="47">
        <v>1077019.9999999998</v>
      </c>
      <c r="AF138" s="47">
        <v>1258261.9999999998</v>
      </c>
      <c r="AG138" s="47">
        <v>1712026</v>
      </c>
      <c r="AH138" s="47">
        <v>382952</v>
      </c>
      <c r="AI138" s="47">
        <v>1103811</v>
      </c>
      <c r="AJ138" s="47">
        <v>1620242</v>
      </c>
      <c r="AK138" s="100">
        <v>2092780.0000000005</v>
      </c>
      <c r="AL138" s="182">
        <v>937466.99999999988</v>
      </c>
      <c r="AM138" s="111">
        <v>610509.00000000012</v>
      </c>
      <c r="AN138" s="187">
        <f t="shared" si="25"/>
        <v>1547976</v>
      </c>
      <c r="AO138" s="226">
        <v>386799</v>
      </c>
      <c r="AP138" s="226">
        <f t="shared" si="23"/>
        <v>1934775</v>
      </c>
      <c r="AQ138" s="226">
        <v>724697</v>
      </c>
      <c r="AR138" s="226">
        <f t="shared" si="24"/>
        <v>2659472</v>
      </c>
      <c r="AS138" s="226">
        <v>595289.99999999988</v>
      </c>
      <c r="AT138" s="185">
        <f t="shared" si="27"/>
        <v>-36.50016480580117</v>
      </c>
      <c r="AU138" s="184"/>
      <c r="AV138" s="184"/>
      <c r="AW138" s="184"/>
    </row>
    <row r="139" spans="1:49" ht="15" customHeight="1">
      <c r="A139" s="44">
        <v>101</v>
      </c>
      <c r="B139" s="81" t="s">
        <v>255</v>
      </c>
      <c r="C139" s="47"/>
      <c r="D139" s="47"/>
      <c r="E139" s="47"/>
      <c r="F139" s="182"/>
      <c r="G139" s="47"/>
      <c r="H139" s="47"/>
      <c r="I139" s="47"/>
      <c r="J139" s="100"/>
      <c r="K139" s="182"/>
      <c r="L139" s="111"/>
      <c r="M139" s="187" t="str">
        <f t="shared" si="18"/>
        <v/>
      </c>
      <c r="N139" s="226"/>
      <c r="O139" s="226" t="str">
        <f t="shared" si="22"/>
        <v xml:space="preserve">  </v>
      </c>
      <c r="P139" s="226"/>
      <c r="Q139" s="226" t="str">
        <f t="shared" si="19"/>
        <v xml:space="preserve">  </v>
      </c>
      <c r="R139" s="187"/>
      <c r="S139" s="185" t="str">
        <f t="shared" si="26"/>
        <v xml:space="preserve"> </v>
      </c>
      <c r="T139" s="184"/>
      <c r="U139" s="184"/>
      <c r="V139" s="184"/>
      <c r="W139" s="206"/>
      <c r="X139" s="44">
        <v>99</v>
      </c>
      <c r="Y139" s="81" t="s">
        <v>255</v>
      </c>
      <c r="AD139" s="47">
        <v>7325</v>
      </c>
      <c r="AE139" s="47">
        <v>30708</v>
      </c>
      <c r="AF139" s="47">
        <v>70377</v>
      </c>
      <c r="AG139" s="47">
        <v>109964</v>
      </c>
      <c r="AH139" s="47">
        <v>6840</v>
      </c>
      <c r="AI139" s="47">
        <v>6840</v>
      </c>
      <c r="AJ139" s="47">
        <v>6840</v>
      </c>
      <c r="AK139" s="100">
        <v>6840</v>
      </c>
      <c r="AL139" s="182">
        <v>2560</v>
      </c>
      <c r="AM139" s="111">
        <v>70210</v>
      </c>
      <c r="AN139" s="187">
        <f t="shared" si="25"/>
        <v>72770</v>
      </c>
      <c r="AO139" s="226">
        <v>47134</v>
      </c>
      <c r="AP139" s="226">
        <f t="shared" si="23"/>
        <v>119904</v>
      </c>
      <c r="AQ139" s="226">
        <v>55807</v>
      </c>
      <c r="AR139" s="226">
        <f t="shared" si="24"/>
        <v>175711</v>
      </c>
      <c r="AS139" s="226">
        <v>52947.999999999993</v>
      </c>
      <c r="AT139" s="185">
        <f t="shared" si="27"/>
        <v>1968.2812499999995</v>
      </c>
      <c r="AU139" s="184"/>
      <c r="AV139" s="184"/>
      <c r="AW139" s="184"/>
    </row>
    <row r="140" spans="1:49" ht="15" customHeight="1">
      <c r="A140" s="44">
        <v>102</v>
      </c>
      <c r="B140" s="81" t="s">
        <v>256</v>
      </c>
      <c r="C140" s="47"/>
      <c r="D140" s="47"/>
      <c r="E140" s="47"/>
      <c r="F140" s="182"/>
      <c r="G140" s="47"/>
      <c r="H140" s="47"/>
      <c r="I140" s="47"/>
      <c r="J140" s="100"/>
      <c r="K140" s="182"/>
      <c r="L140" s="111"/>
      <c r="M140" s="187"/>
      <c r="N140" s="226"/>
      <c r="O140" s="226" t="str">
        <f t="shared" si="22"/>
        <v xml:space="preserve">  </v>
      </c>
      <c r="P140" s="226"/>
      <c r="Q140" s="226" t="str">
        <f t="shared" si="19"/>
        <v xml:space="preserve">  </v>
      </c>
      <c r="R140" s="187"/>
      <c r="S140" s="185" t="str">
        <f t="shared" si="26"/>
        <v xml:space="preserve"> </v>
      </c>
      <c r="T140" s="184"/>
      <c r="U140" s="184"/>
      <c r="V140" s="184"/>
      <c r="W140" s="206"/>
      <c r="X140" s="44"/>
      <c r="Y140" s="81" t="s">
        <v>256</v>
      </c>
      <c r="AD140" s="47"/>
      <c r="AE140" s="47"/>
      <c r="AF140" s="47"/>
      <c r="AG140" s="47"/>
      <c r="AH140" s="47"/>
      <c r="AI140" s="47"/>
      <c r="AJ140" s="47"/>
      <c r="AK140" s="100"/>
      <c r="AL140" s="182"/>
      <c r="AM140" s="111"/>
      <c r="AN140" s="187"/>
      <c r="AO140" s="226"/>
      <c r="AP140" s="226" t="str">
        <f t="shared" si="23"/>
        <v xml:space="preserve">  </v>
      </c>
      <c r="AQ140" s="226">
        <v>10762</v>
      </c>
      <c r="AR140" s="226">
        <f t="shared" si="24"/>
        <v>10762</v>
      </c>
      <c r="AS140" s="226">
        <v>2901</v>
      </c>
      <c r="AT140" s="185" t="str">
        <f t="shared" si="27"/>
        <v xml:space="preserve"> </v>
      </c>
      <c r="AU140" s="184"/>
      <c r="AV140" s="184"/>
      <c r="AW140" s="184"/>
    </row>
    <row r="141" spans="1:49" ht="15" customHeight="1">
      <c r="A141" s="44">
        <v>103</v>
      </c>
      <c r="B141" s="81" t="s">
        <v>257</v>
      </c>
      <c r="C141" s="47"/>
      <c r="D141" s="47"/>
      <c r="E141" s="47"/>
      <c r="F141" s="182"/>
      <c r="G141" s="47"/>
      <c r="H141" s="47"/>
      <c r="I141" s="47"/>
      <c r="J141" s="100"/>
      <c r="K141" s="182"/>
      <c r="L141" s="111"/>
      <c r="M141" s="187"/>
      <c r="N141" s="226"/>
      <c r="O141" s="226" t="str">
        <f t="shared" si="22"/>
        <v xml:space="preserve">  </v>
      </c>
      <c r="P141" s="226"/>
      <c r="Q141" s="226" t="str">
        <f t="shared" si="19"/>
        <v xml:space="preserve">  </v>
      </c>
      <c r="R141" s="187"/>
      <c r="S141" s="185" t="str">
        <f t="shared" si="26"/>
        <v xml:space="preserve"> </v>
      </c>
      <c r="T141" s="184"/>
      <c r="U141" s="184"/>
      <c r="V141" s="184"/>
      <c r="W141" s="206"/>
      <c r="X141" s="44"/>
      <c r="Y141" s="81" t="s">
        <v>257</v>
      </c>
      <c r="AD141" s="47"/>
      <c r="AE141" s="47"/>
      <c r="AF141" s="47"/>
      <c r="AG141" s="47"/>
      <c r="AH141" s="47"/>
      <c r="AI141" s="47"/>
      <c r="AJ141" s="47"/>
      <c r="AK141" s="100"/>
      <c r="AL141" s="182"/>
      <c r="AM141" s="111"/>
      <c r="AN141" s="187"/>
      <c r="AO141" s="226"/>
      <c r="AP141" s="226" t="str">
        <f t="shared" si="23"/>
        <v xml:space="preserve">  </v>
      </c>
      <c r="AQ141" s="226">
        <v>4929</v>
      </c>
      <c r="AR141" s="226">
        <f t="shared" si="24"/>
        <v>4929</v>
      </c>
      <c r="AS141" s="226"/>
      <c r="AT141" s="185" t="str">
        <f t="shared" si="27"/>
        <v xml:space="preserve"> </v>
      </c>
      <c r="AU141" s="184"/>
      <c r="AV141" s="184"/>
      <c r="AW141" s="184"/>
    </row>
    <row r="142" spans="1:49" ht="15" customHeight="1">
      <c r="A142" s="44">
        <v>104</v>
      </c>
      <c r="B142" s="81" t="s">
        <v>258</v>
      </c>
      <c r="C142" s="47">
        <v>489007</v>
      </c>
      <c r="D142" s="47">
        <v>673920</v>
      </c>
      <c r="E142" s="47">
        <v>1219339</v>
      </c>
      <c r="F142" s="182">
        <v>1670777</v>
      </c>
      <c r="G142" s="47">
        <v>300933</v>
      </c>
      <c r="H142" s="47">
        <v>483969</v>
      </c>
      <c r="I142" s="47">
        <v>1121135</v>
      </c>
      <c r="J142" s="100">
        <v>1675249</v>
      </c>
      <c r="K142" s="182">
        <v>184788</v>
      </c>
      <c r="L142" s="111">
        <v>250674</v>
      </c>
      <c r="M142" s="187">
        <f t="shared" si="18"/>
        <v>435462</v>
      </c>
      <c r="N142" s="226">
        <v>618961</v>
      </c>
      <c r="O142" s="226">
        <f t="shared" si="22"/>
        <v>1054423</v>
      </c>
      <c r="P142" s="226">
        <v>522619</v>
      </c>
      <c r="Q142" s="226">
        <f t="shared" si="19"/>
        <v>1577042</v>
      </c>
      <c r="R142" s="187">
        <v>306436</v>
      </c>
      <c r="S142" s="185">
        <f t="shared" si="26"/>
        <v>65.83111457453947</v>
      </c>
      <c r="T142" s="184"/>
      <c r="U142" s="184"/>
      <c r="V142" s="184"/>
      <c r="W142" s="206"/>
      <c r="X142" s="44">
        <v>100</v>
      </c>
      <c r="Y142" s="81" t="s">
        <v>258</v>
      </c>
      <c r="AD142" s="47">
        <v>67830</v>
      </c>
      <c r="AE142" s="47">
        <v>163927</v>
      </c>
      <c r="AF142" s="47">
        <v>415353</v>
      </c>
      <c r="AG142" s="47">
        <v>720915.99999999988</v>
      </c>
      <c r="AH142" s="47">
        <v>168710</v>
      </c>
      <c r="AI142" s="47">
        <v>545749</v>
      </c>
      <c r="AJ142" s="47">
        <v>695431</v>
      </c>
      <c r="AK142" s="100">
        <v>1185694.9999999998</v>
      </c>
      <c r="AL142" s="182">
        <v>153876.99999999997</v>
      </c>
      <c r="AM142" s="111">
        <v>459622</v>
      </c>
      <c r="AN142" s="187">
        <f t="shared" si="25"/>
        <v>613499</v>
      </c>
      <c r="AO142" s="226">
        <v>163807</v>
      </c>
      <c r="AP142" s="226">
        <f t="shared" si="23"/>
        <v>777306</v>
      </c>
      <c r="AQ142" s="226">
        <v>241564</v>
      </c>
      <c r="AR142" s="226">
        <f t="shared" si="24"/>
        <v>1018870</v>
      </c>
      <c r="AS142" s="226">
        <v>16277</v>
      </c>
      <c r="AT142" s="185">
        <f t="shared" si="27"/>
        <v>-89.422070874789597</v>
      </c>
      <c r="AU142" s="184"/>
      <c r="AV142" s="184"/>
      <c r="AW142" s="184"/>
    </row>
    <row r="143" spans="1:49" ht="15" customHeight="1">
      <c r="A143" s="44">
        <v>105</v>
      </c>
      <c r="B143" s="81" t="s">
        <v>259</v>
      </c>
      <c r="C143" s="47">
        <v>447139</v>
      </c>
      <c r="D143" s="47">
        <v>1091785</v>
      </c>
      <c r="E143" s="47">
        <v>2008499</v>
      </c>
      <c r="F143" s="182">
        <v>2687107</v>
      </c>
      <c r="G143" s="47">
        <v>377314</v>
      </c>
      <c r="H143" s="47">
        <v>1289538</v>
      </c>
      <c r="I143" s="47">
        <v>2751014</v>
      </c>
      <c r="J143" s="100">
        <v>2870772</v>
      </c>
      <c r="K143" s="182">
        <v>402656</v>
      </c>
      <c r="L143" s="111">
        <v>736355</v>
      </c>
      <c r="M143" s="187">
        <f t="shared" si="18"/>
        <v>1139011</v>
      </c>
      <c r="N143" s="226">
        <v>904498</v>
      </c>
      <c r="O143" s="226">
        <f t="shared" si="22"/>
        <v>2043509</v>
      </c>
      <c r="P143" s="226">
        <v>783927</v>
      </c>
      <c r="Q143" s="226">
        <f t="shared" si="19"/>
        <v>2827436</v>
      </c>
      <c r="R143" s="187">
        <v>343500</v>
      </c>
      <c r="S143" s="185">
        <f t="shared" si="26"/>
        <v>-14.691448780100131</v>
      </c>
      <c r="T143" s="184"/>
      <c r="U143" s="184"/>
      <c r="V143" s="184"/>
      <c r="W143" s="206"/>
      <c r="X143" s="44">
        <v>101</v>
      </c>
      <c r="Y143" s="81" t="s">
        <v>259</v>
      </c>
      <c r="AD143" s="47">
        <v>455508</v>
      </c>
      <c r="AE143" s="47">
        <v>1340419.0000000002</v>
      </c>
      <c r="AF143" s="47">
        <v>2009885.0000000002</v>
      </c>
      <c r="AG143" s="47">
        <v>2653209.0000000009</v>
      </c>
      <c r="AH143" s="47">
        <v>572263</v>
      </c>
      <c r="AI143" s="47">
        <v>1057204</v>
      </c>
      <c r="AJ143" s="47">
        <v>1852267</v>
      </c>
      <c r="AK143" s="100">
        <v>2830159.0000000009</v>
      </c>
      <c r="AL143" s="182">
        <v>530715</v>
      </c>
      <c r="AM143" s="111">
        <v>1536331.0000000005</v>
      </c>
      <c r="AN143" s="187">
        <f t="shared" si="25"/>
        <v>2067046.0000000005</v>
      </c>
      <c r="AO143" s="226">
        <v>485116</v>
      </c>
      <c r="AP143" s="226">
        <f t="shared" si="23"/>
        <v>2552162.0000000005</v>
      </c>
      <c r="AQ143" s="226">
        <v>527517</v>
      </c>
      <c r="AR143" s="226">
        <f t="shared" si="24"/>
        <v>3079679.0000000005</v>
      </c>
      <c r="AS143" s="226">
        <v>559956.00000000012</v>
      </c>
      <c r="AT143" s="185">
        <f t="shared" si="27"/>
        <v>5.5097368644187839</v>
      </c>
      <c r="AU143" s="184"/>
      <c r="AV143" s="184"/>
      <c r="AW143" s="184"/>
    </row>
    <row r="144" spans="1:49" ht="15" customHeight="1">
      <c r="A144" s="44">
        <v>106</v>
      </c>
      <c r="B144" s="81" t="s">
        <v>72</v>
      </c>
      <c r="C144" s="47">
        <v>359983</v>
      </c>
      <c r="D144" s="47">
        <v>808533</v>
      </c>
      <c r="E144" s="47">
        <v>1014204</v>
      </c>
      <c r="F144" s="182">
        <v>1307752</v>
      </c>
      <c r="G144" s="47">
        <v>662169</v>
      </c>
      <c r="H144" s="47">
        <v>1388126</v>
      </c>
      <c r="I144" s="47">
        <v>2365722</v>
      </c>
      <c r="J144" s="100">
        <v>2781648</v>
      </c>
      <c r="K144" s="182">
        <v>1007221.0000000001</v>
      </c>
      <c r="L144" s="111">
        <v>533397</v>
      </c>
      <c r="M144" s="187">
        <f t="shared" si="18"/>
        <v>1540618</v>
      </c>
      <c r="N144" s="226">
        <v>446615.00000000006</v>
      </c>
      <c r="O144" s="226">
        <f t="shared" si="22"/>
        <v>1987233</v>
      </c>
      <c r="P144" s="226">
        <v>281820</v>
      </c>
      <c r="Q144" s="226">
        <f t="shared" si="19"/>
        <v>2269053</v>
      </c>
      <c r="R144" s="187">
        <v>722440</v>
      </c>
      <c r="S144" s="185">
        <f t="shared" si="26"/>
        <v>-28.273933923141001</v>
      </c>
      <c r="T144" s="184"/>
      <c r="U144" s="184"/>
      <c r="V144" s="184"/>
      <c r="W144" s="206"/>
      <c r="X144" s="44">
        <v>102</v>
      </c>
      <c r="Y144" s="81" t="s">
        <v>72</v>
      </c>
      <c r="AD144" s="47">
        <v>936608.00000000012</v>
      </c>
      <c r="AE144" s="47">
        <v>2397606.0000000005</v>
      </c>
      <c r="AF144" s="47">
        <v>6467023</v>
      </c>
      <c r="AG144" s="47">
        <v>8783799.0000000019</v>
      </c>
      <c r="AH144" s="47">
        <v>1483895</v>
      </c>
      <c r="AI144" s="47">
        <v>5143168.9999999991</v>
      </c>
      <c r="AJ144" s="47">
        <v>22763919</v>
      </c>
      <c r="AK144" s="100">
        <v>24508208</v>
      </c>
      <c r="AL144" s="182">
        <v>1237294</v>
      </c>
      <c r="AM144" s="111">
        <v>3059633.0000000005</v>
      </c>
      <c r="AN144" s="187">
        <f t="shared" si="25"/>
        <v>4296927</v>
      </c>
      <c r="AO144" s="226">
        <v>10908605.999999998</v>
      </c>
      <c r="AP144" s="226">
        <f t="shared" si="23"/>
        <v>15205532.999999998</v>
      </c>
      <c r="AQ144" s="226">
        <v>53051325.000000015</v>
      </c>
      <c r="AR144" s="226">
        <f t="shared" si="24"/>
        <v>68256858.000000015</v>
      </c>
      <c r="AS144" s="226">
        <v>33801465</v>
      </c>
      <c r="AT144" s="185">
        <f t="shared" si="27"/>
        <v>2631.8862776349033</v>
      </c>
      <c r="AU144" s="184"/>
      <c r="AV144" s="184"/>
      <c r="AW144" s="184"/>
    </row>
    <row r="145" spans="1:49" ht="15" customHeight="1">
      <c r="A145" s="44">
        <v>107</v>
      </c>
      <c r="B145" s="81" t="s">
        <v>260</v>
      </c>
      <c r="C145" s="47">
        <v>525787</v>
      </c>
      <c r="D145" s="47">
        <v>2403323</v>
      </c>
      <c r="E145" s="47">
        <v>4828406</v>
      </c>
      <c r="F145" s="182">
        <v>5646960</v>
      </c>
      <c r="G145" s="47">
        <v>688650</v>
      </c>
      <c r="H145" s="47">
        <v>2650236</v>
      </c>
      <c r="I145" s="47">
        <v>4563499.0000000009</v>
      </c>
      <c r="J145" s="100">
        <v>6062918.9999999991</v>
      </c>
      <c r="K145" s="182">
        <v>1036986</v>
      </c>
      <c r="L145" s="111">
        <v>1816123</v>
      </c>
      <c r="M145" s="187">
        <f t="shared" si="18"/>
        <v>2853109</v>
      </c>
      <c r="N145" s="226">
        <v>2170856</v>
      </c>
      <c r="O145" s="226">
        <f t="shared" si="22"/>
        <v>5023965</v>
      </c>
      <c r="P145" s="226">
        <v>997990</v>
      </c>
      <c r="Q145" s="226">
        <f t="shared" si="19"/>
        <v>6021955</v>
      </c>
      <c r="R145" s="187">
        <v>579820</v>
      </c>
      <c r="S145" s="185">
        <f t="shared" si="26"/>
        <v>-44.08603394838503</v>
      </c>
      <c r="T145" s="184"/>
      <c r="U145" s="184"/>
      <c r="V145" s="184"/>
      <c r="W145" s="206"/>
      <c r="X145" s="44">
        <v>103</v>
      </c>
      <c r="Y145" s="81" t="s">
        <v>260</v>
      </c>
      <c r="AD145" s="47">
        <v>796970</v>
      </c>
      <c r="AE145" s="47">
        <v>1301617</v>
      </c>
      <c r="AF145" s="47">
        <v>3486740.9999999995</v>
      </c>
      <c r="AG145" s="47">
        <v>4127992.0000000009</v>
      </c>
      <c r="AH145" s="47">
        <v>704417</v>
      </c>
      <c r="AI145" s="47">
        <v>2055398.9999999995</v>
      </c>
      <c r="AJ145" s="47">
        <v>4603198</v>
      </c>
      <c r="AK145" s="100">
        <v>6151119.0000000009</v>
      </c>
      <c r="AL145" s="182">
        <v>194801.00000000003</v>
      </c>
      <c r="AM145" s="111">
        <v>276819.00000000006</v>
      </c>
      <c r="AN145" s="187">
        <f t="shared" si="25"/>
        <v>471620.00000000012</v>
      </c>
      <c r="AO145" s="226">
        <v>848114</v>
      </c>
      <c r="AP145" s="226">
        <f t="shared" si="23"/>
        <v>1319734</v>
      </c>
      <c r="AQ145" s="226">
        <v>1556295.0000000005</v>
      </c>
      <c r="AR145" s="226">
        <f t="shared" si="24"/>
        <v>2876029.0000000005</v>
      </c>
      <c r="AS145" s="226">
        <v>921101</v>
      </c>
      <c r="AT145" s="185">
        <f t="shared" si="27"/>
        <v>372.84202853168102</v>
      </c>
      <c r="AU145" s="184"/>
      <c r="AV145" s="184"/>
      <c r="AW145" s="184"/>
    </row>
    <row r="146" spans="1:49" ht="15" customHeight="1">
      <c r="A146" s="44">
        <v>108</v>
      </c>
      <c r="B146" s="81" t="s">
        <v>261</v>
      </c>
      <c r="C146" s="47">
        <v>43794</v>
      </c>
      <c r="D146" s="47">
        <v>43794</v>
      </c>
      <c r="E146" s="47">
        <v>43794</v>
      </c>
      <c r="F146" s="182">
        <v>82826</v>
      </c>
      <c r="G146" s="47" t="s">
        <v>344</v>
      </c>
      <c r="H146" s="47">
        <v>39114</v>
      </c>
      <c r="I146" s="47">
        <v>80741</v>
      </c>
      <c r="J146" s="100">
        <v>80741</v>
      </c>
      <c r="K146" s="182"/>
      <c r="L146" s="111"/>
      <c r="M146" s="187" t="str">
        <f t="shared" si="18"/>
        <v/>
      </c>
      <c r="N146" s="226"/>
      <c r="O146" s="226" t="str">
        <f t="shared" si="22"/>
        <v xml:space="preserve">  </v>
      </c>
      <c r="P146" s="226">
        <v>54151</v>
      </c>
      <c r="Q146" s="226">
        <f t="shared" si="19"/>
        <v>54151</v>
      </c>
      <c r="R146" s="187"/>
      <c r="S146" s="185" t="str">
        <f t="shared" si="26"/>
        <v xml:space="preserve"> </v>
      </c>
      <c r="T146" s="184"/>
      <c r="U146" s="184"/>
      <c r="V146" s="184"/>
      <c r="W146" s="206"/>
      <c r="X146" s="44">
        <v>104</v>
      </c>
      <c r="Y146" s="81" t="s">
        <v>261</v>
      </c>
      <c r="AD146" s="47">
        <v>112951</v>
      </c>
      <c r="AE146" s="47">
        <v>380024</v>
      </c>
      <c r="AF146" s="47">
        <v>427774</v>
      </c>
      <c r="AG146" s="47">
        <v>446629</v>
      </c>
      <c r="AH146" s="47">
        <v>558137</v>
      </c>
      <c r="AI146" s="47">
        <v>608397</v>
      </c>
      <c r="AJ146" s="47">
        <v>715371</v>
      </c>
      <c r="AK146" s="100">
        <v>782105</v>
      </c>
      <c r="AL146" s="182">
        <v>24249</v>
      </c>
      <c r="AM146" s="111">
        <v>105745</v>
      </c>
      <c r="AN146" s="187">
        <f t="shared" si="25"/>
        <v>129994</v>
      </c>
      <c r="AO146" s="226">
        <v>115710</v>
      </c>
      <c r="AP146" s="226">
        <f t="shared" si="23"/>
        <v>245704</v>
      </c>
      <c r="AQ146" s="226">
        <v>13899</v>
      </c>
      <c r="AR146" s="226">
        <f t="shared" si="24"/>
        <v>259603</v>
      </c>
      <c r="AS146" s="226">
        <v>57608</v>
      </c>
      <c r="AT146" s="185">
        <f t="shared" si="27"/>
        <v>137.56855952822798</v>
      </c>
      <c r="AU146" s="184"/>
      <c r="AV146" s="184"/>
      <c r="AW146" s="184"/>
    </row>
    <row r="147" spans="1:49" ht="15" customHeight="1">
      <c r="A147" s="44">
        <v>109</v>
      </c>
      <c r="B147" s="81" t="s">
        <v>262</v>
      </c>
      <c r="C147" s="47"/>
      <c r="D147" s="47"/>
      <c r="E147" s="47"/>
      <c r="F147" s="182"/>
      <c r="G147" s="47" t="s">
        <v>344</v>
      </c>
      <c r="H147" s="47"/>
      <c r="I147" s="47"/>
      <c r="J147" s="100"/>
      <c r="K147" s="182"/>
      <c r="L147" s="111"/>
      <c r="M147" s="187" t="str">
        <f t="shared" si="18"/>
        <v/>
      </c>
      <c r="N147" s="226"/>
      <c r="O147" s="226" t="str">
        <f t="shared" si="22"/>
        <v xml:space="preserve">  </v>
      </c>
      <c r="P147" s="226"/>
      <c r="Q147" s="226" t="str">
        <f t="shared" si="19"/>
        <v xml:space="preserve">  </v>
      </c>
      <c r="R147" s="187"/>
      <c r="S147" s="185" t="str">
        <f t="shared" si="26"/>
        <v xml:space="preserve"> </v>
      </c>
      <c r="T147" s="184"/>
      <c r="U147" s="184"/>
      <c r="V147" s="184"/>
      <c r="W147" s="206"/>
      <c r="X147" s="44">
        <v>105</v>
      </c>
      <c r="Y147" s="81" t="s">
        <v>262</v>
      </c>
      <c r="AD147" s="47">
        <v>19390</v>
      </c>
      <c r="AE147" s="47">
        <v>56655</v>
      </c>
      <c r="AF147" s="47">
        <v>108984</v>
      </c>
      <c r="AG147" s="47">
        <v>175490</v>
      </c>
      <c r="AH147" s="47">
        <v>53593</v>
      </c>
      <c r="AI147" s="47">
        <v>93314</v>
      </c>
      <c r="AJ147" s="47">
        <v>365291</v>
      </c>
      <c r="AK147" s="100">
        <v>393730.00000000006</v>
      </c>
      <c r="AL147" s="182">
        <v>84832</v>
      </c>
      <c r="AM147" s="111">
        <v>8000</v>
      </c>
      <c r="AN147" s="187">
        <f t="shared" si="25"/>
        <v>92832</v>
      </c>
      <c r="AO147" s="226">
        <v>58912</v>
      </c>
      <c r="AP147" s="226">
        <f t="shared" si="23"/>
        <v>151744</v>
      </c>
      <c r="AQ147" s="226">
        <v>134127</v>
      </c>
      <c r="AR147" s="226">
        <f t="shared" si="24"/>
        <v>285871</v>
      </c>
      <c r="AS147" s="226">
        <v>8462</v>
      </c>
      <c r="AT147" s="185">
        <f t="shared" si="27"/>
        <v>-90.024990569596383</v>
      </c>
      <c r="AU147" s="184"/>
      <c r="AV147" s="184"/>
      <c r="AW147" s="184"/>
    </row>
    <row r="148" spans="1:49" ht="15" customHeight="1">
      <c r="A148" s="44">
        <v>110</v>
      </c>
      <c r="B148" s="81" t="s">
        <v>263</v>
      </c>
      <c r="C148" s="47">
        <v>27450</v>
      </c>
      <c r="D148" s="47">
        <v>71778</v>
      </c>
      <c r="E148" s="47">
        <v>379863</v>
      </c>
      <c r="F148" s="182">
        <v>379863</v>
      </c>
      <c r="G148" s="47" t="s">
        <v>344</v>
      </c>
      <c r="H148" s="47">
        <v>15226</v>
      </c>
      <c r="I148" s="47">
        <v>308952</v>
      </c>
      <c r="J148" s="100">
        <v>328635</v>
      </c>
      <c r="K148" s="182"/>
      <c r="L148" s="111"/>
      <c r="M148" s="187" t="str">
        <f t="shared" si="18"/>
        <v/>
      </c>
      <c r="N148" s="226">
        <v>817527</v>
      </c>
      <c r="O148" s="226">
        <f t="shared" si="22"/>
        <v>817527</v>
      </c>
      <c r="P148" s="226">
        <v>78916</v>
      </c>
      <c r="Q148" s="226">
        <f t="shared" si="19"/>
        <v>896443</v>
      </c>
      <c r="R148" s="187"/>
      <c r="S148" s="185" t="str">
        <f t="shared" si="26"/>
        <v xml:space="preserve"> </v>
      </c>
      <c r="T148" s="184"/>
      <c r="U148" s="184"/>
      <c r="V148" s="184"/>
      <c r="W148" s="206"/>
      <c r="X148" s="44">
        <v>106</v>
      </c>
      <c r="Y148" s="81" t="s">
        <v>263</v>
      </c>
      <c r="AD148" s="47">
        <v>124156</v>
      </c>
      <c r="AE148" s="47">
        <v>202606</v>
      </c>
      <c r="AF148" s="47">
        <v>271525</v>
      </c>
      <c r="AG148" s="47">
        <v>356293.99999999994</v>
      </c>
      <c r="AH148" s="47">
        <v>57920</v>
      </c>
      <c r="AI148" s="47">
        <v>168866</v>
      </c>
      <c r="AJ148" s="47">
        <v>255824</v>
      </c>
      <c r="AK148" s="100">
        <v>437550</v>
      </c>
      <c r="AL148" s="182">
        <v>118326.99999999999</v>
      </c>
      <c r="AM148" s="111">
        <v>99421</v>
      </c>
      <c r="AN148" s="187">
        <f t="shared" si="25"/>
        <v>217748</v>
      </c>
      <c r="AO148" s="226">
        <v>145218</v>
      </c>
      <c r="AP148" s="226">
        <f t="shared" si="23"/>
        <v>362966</v>
      </c>
      <c r="AQ148" s="226">
        <v>88643</v>
      </c>
      <c r="AR148" s="226">
        <f t="shared" si="24"/>
        <v>451609</v>
      </c>
      <c r="AS148" s="226">
        <v>204551</v>
      </c>
      <c r="AT148" s="185">
        <f t="shared" si="27"/>
        <v>72.869252157157746</v>
      </c>
      <c r="AU148" s="184"/>
      <c r="AV148" s="184"/>
      <c r="AW148" s="184"/>
    </row>
    <row r="149" spans="1:49" ht="15" customHeight="1">
      <c r="A149" s="44">
        <v>111</v>
      </c>
      <c r="B149" s="81" t="s">
        <v>264</v>
      </c>
      <c r="C149" s="47">
        <v>245878</v>
      </c>
      <c r="D149" s="47">
        <v>697184</v>
      </c>
      <c r="E149" s="47">
        <v>1461942</v>
      </c>
      <c r="F149" s="182">
        <v>1501291</v>
      </c>
      <c r="G149" s="47">
        <v>240801</v>
      </c>
      <c r="H149" s="47">
        <v>593348</v>
      </c>
      <c r="I149" s="47">
        <v>2340486</v>
      </c>
      <c r="J149" s="100">
        <v>2481287</v>
      </c>
      <c r="K149" s="182">
        <v>545016</v>
      </c>
      <c r="L149" s="111">
        <v>190313</v>
      </c>
      <c r="M149" s="187">
        <f t="shared" si="18"/>
        <v>735329</v>
      </c>
      <c r="N149" s="226">
        <v>1316126</v>
      </c>
      <c r="O149" s="226">
        <f t="shared" si="22"/>
        <v>2051455</v>
      </c>
      <c r="P149" s="226">
        <v>201058</v>
      </c>
      <c r="Q149" s="226">
        <f t="shared" si="19"/>
        <v>2252513</v>
      </c>
      <c r="R149" s="187">
        <v>281343</v>
      </c>
      <c r="S149" s="185">
        <f t="shared" si="26"/>
        <v>-48.378946673125192</v>
      </c>
      <c r="T149" s="184"/>
      <c r="U149" s="184"/>
      <c r="V149" s="184"/>
      <c r="W149" s="206"/>
      <c r="X149" s="44">
        <v>107</v>
      </c>
      <c r="Y149" s="81" t="s">
        <v>264</v>
      </c>
      <c r="AD149" s="47">
        <v>286325</v>
      </c>
      <c r="AE149" s="47">
        <v>810010</v>
      </c>
      <c r="AF149" s="47">
        <v>1332457</v>
      </c>
      <c r="AG149" s="47">
        <v>1846328</v>
      </c>
      <c r="AH149" s="47">
        <v>2238231</v>
      </c>
      <c r="AI149" s="47">
        <v>5624836.0000000019</v>
      </c>
      <c r="AJ149" s="47">
        <v>9789292.0000000037</v>
      </c>
      <c r="AK149" s="100">
        <v>10282838</v>
      </c>
      <c r="AL149" s="182">
        <v>1641478.9999999998</v>
      </c>
      <c r="AM149" s="111">
        <v>3052068</v>
      </c>
      <c r="AN149" s="187">
        <f t="shared" si="25"/>
        <v>4693547</v>
      </c>
      <c r="AO149" s="226">
        <v>4539287.9999999991</v>
      </c>
      <c r="AP149" s="226">
        <f t="shared" si="23"/>
        <v>9232835</v>
      </c>
      <c r="AQ149" s="226">
        <v>23202878.000000004</v>
      </c>
      <c r="AR149" s="226">
        <f t="shared" si="24"/>
        <v>32435713.000000004</v>
      </c>
      <c r="AS149" s="226">
        <v>1032625.9999999999</v>
      </c>
      <c r="AT149" s="185">
        <f t="shared" si="27"/>
        <v>-37.0917325168339</v>
      </c>
      <c r="AU149" s="184"/>
      <c r="AV149" s="184"/>
      <c r="AW149" s="184"/>
    </row>
    <row r="150" spans="1:49" ht="15" customHeight="1">
      <c r="A150" s="44">
        <v>112</v>
      </c>
      <c r="B150" s="81" t="s">
        <v>265</v>
      </c>
      <c r="C150" s="47">
        <v>264122</v>
      </c>
      <c r="D150" s="47">
        <v>264122</v>
      </c>
      <c r="E150" s="47">
        <v>264122</v>
      </c>
      <c r="F150" s="182">
        <v>264122</v>
      </c>
      <c r="G150" s="47" t="s">
        <v>344</v>
      </c>
      <c r="H150" s="47">
        <v>296623</v>
      </c>
      <c r="I150" s="47">
        <v>296623</v>
      </c>
      <c r="J150" s="100">
        <v>601700</v>
      </c>
      <c r="K150" s="182"/>
      <c r="L150" s="111"/>
      <c r="M150" s="187" t="str">
        <f t="shared" si="18"/>
        <v/>
      </c>
      <c r="N150" s="226"/>
      <c r="O150" s="226" t="str">
        <f t="shared" si="22"/>
        <v xml:space="preserve">  </v>
      </c>
      <c r="P150" s="226">
        <v>16632</v>
      </c>
      <c r="Q150" s="226">
        <f t="shared" si="19"/>
        <v>16632</v>
      </c>
      <c r="R150" s="187">
        <v>111534</v>
      </c>
      <c r="S150" s="185" t="str">
        <f t="shared" si="26"/>
        <v xml:space="preserve"> </v>
      </c>
      <c r="T150" s="184"/>
      <c r="U150" s="184"/>
      <c r="V150" s="184"/>
      <c r="W150" s="206"/>
      <c r="X150" s="44">
        <v>108</v>
      </c>
      <c r="Y150" s="81" t="s">
        <v>265</v>
      </c>
      <c r="AD150" s="47">
        <v>181271.99999999997</v>
      </c>
      <c r="AE150" s="47">
        <v>724217.00000000012</v>
      </c>
      <c r="AF150" s="47">
        <v>1527928</v>
      </c>
      <c r="AG150" s="47">
        <v>2538324</v>
      </c>
      <c r="AH150" s="47">
        <v>782075</v>
      </c>
      <c r="AI150" s="47">
        <v>1433578</v>
      </c>
      <c r="AJ150" s="47">
        <v>1885749</v>
      </c>
      <c r="AK150" s="100">
        <v>2747417</v>
      </c>
      <c r="AL150" s="182">
        <v>1483379.9999999995</v>
      </c>
      <c r="AM150" s="111">
        <v>874643.00000000012</v>
      </c>
      <c r="AN150" s="187">
        <f t="shared" si="25"/>
        <v>2358022.9999999995</v>
      </c>
      <c r="AO150" s="226">
        <v>475113</v>
      </c>
      <c r="AP150" s="226">
        <f t="shared" si="23"/>
        <v>2833135.9999999995</v>
      </c>
      <c r="AQ150" s="226">
        <v>485292.00000000006</v>
      </c>
      <c r="AR150" s="226">
        <f t="shared" si="24"/>
        <v>3318427.9999999995</v>
      </c>
      <c r="AS150" s="226">
        <v>854636</v>
      </c>
      <c r="AT150" s="185">
        <f t="shared" si="27"/>
        <v>-42.385902465989808</v>
      </c>
      <c r="AU150" s="184"/>
      <c r="AV150" s="184"/>
      <c r="AW150" s="184"/>
    </row>
    <row r="151" spans="1:49" ht="15" customHeight="1">
      <c r="A151" s="44">
        <v>113</v>
      </c>
      <c r="B151" s="81" t="s">
        <v>266</v>
      </c>
      <c r="C151" s="47"/>
      <c r="D151" s="47"/>
      <c r="E151" s="47"/>
      <c r="F151" s="182"/>
      <c r="G151" s="47" t="s">
        <v>344</v>
      </c>
      <c r="H151" s="47"/>
      <c r="I151" s="47"/>
      <c r="J151" s="100"/>
      <c r="K151" s="182"/>
      <c r="L151" s="111"/>
      <c r="M151" s="187" t="str">
        <f t="shared" si="18"/>
        <v/>
      </c>
      <c r="N151" s="226"/>
      <c r="O151" s="226" t="str">
        <f t="shared" si="22"/>
        <v xml:space="preserve">  </v>
      </c>
      <c r="P151" s="226"/>
      <c r="Q151" s="226" t="str">
        <f t="shared" si="19"/>
        <v xml:space="preserve">  </v>
      </c>
      <c r="R151" s="187"/>
      <c r="S151" s="185" t="str">
        <f t="shared" si="26"/>
        <v xml:space="preserve"> </v>
      </c>
      <c r="T151" s="184"/>
      <c r="U151" s="184"/>
      <c r="V151" s="184"/>
      <c r="W151" s="206"/>
      <c r="X151" s="44">
        <v>109</v>
      </c>
      <c r="Y151" s="81" t="s">
        <v>266</v>
      </c>
      <c r="AD151" s="47">
        <v>0</v>
      </c>
      <c r="AE151" s="47">
        <v>0</v>
      </c>
      <c r="AF151" s="47">
        <v>75304</v>
      </c>
      <c r="AG151" s="47">
        <v>117924</v>
      </c>
      <c r="AH151" s="47">
        <v>163597</v>
      </c>
      <c r="AI151" s="47">
        <v>199188</v>
      </c>
      <c r="AJ151" s="47">
        <v>399189</v>
      </c>
      <c r="AK151" s="100">
        <v>491699</v>
      </c>
      <c r="AL151" s="182">
        <v>325834</v>
      </c>
      <c r="AM151" s="111">
        <v>402372</v>
      </c>
      <c r="AN151" s="187">
        <f t="shared" si="25"/>
        <v>728206</v>
      </c>
      <c r="AO151" s="226">
        <v>31559</v>
      </c>
      <c r="AP151" s="226">
        <f t="shared" si="23"/>
        <v>759765</v>
      </c>
      <c r="AQ151" s="226">
        <v>13000</v>
      </c>
      <c r="AR151" s="226">
        <f t="shared" si="24"/>
        <v>772765</v>
      </c>
      <c r="AS151" s="226">
        <v>3100</v>
      </c>
      <c r="AT151" s="185">
        <f t="shared" si="27"/>
        <v>-99.048595296991721</v>
      </c>
      <c r="AU151" s="184"/>
      <c r="AV151" s="184"/>
      <c r="AW151" s="184"/>
    </row>
    <row r="152" spans="1:49" ht="15" customHeight="1">
      <c r="A152" s="44">
        <v>114</v>
      </c>
      <c r="B152" s="81" t="s">
        <v>267</v>
      </c>
      <c r="C152" s="47"/>
      <c r="D152" s="47"/>
      <c r="E152" s="47"/>
      <c r="F152" s="182"/>
      <c r="G152" s="47" t="s">
        <v>344</v>
      </c>
      <c r="H152" s="47"/>
      <c r="I152" s="47"/>
      <c r="J152" s="100"/>
      <c r="K152" s="182"/>
      <c r="L152" s="111"/>
      <c r="M152" s="187" t="str">
        <f t="shared" si="18"/>
        <v/>
      </c>
      <c r="N152" s="226"/>
      <c r="O152" s="226" t="str">
        <f t="shared" si="22"/>
        <v xml:space="preserve">  </v>
      </c>
      <c r="P152" s="226"/>
      <c r="Q152" s="226" t="str">
        <f t="shared" si="19"/>
        <v xml:space="preserve">  </v>
      </c>
      <c r="R152" s="187"/>
      <c r="S152" s="185" t="str">
        <f t="shared" si="26"/>
        <v xml:space="preserve"> </v>
      </c>
      <c r="T152" s="184"/>
      <c r="U152" s="184"/>
      <c r="V152" s="184"/>
      <c r="W152" s="206"/>
      <c r="X152" s="44">
        <v>110</v>
      </c>
      <c r="Y152" s="81" t="s">
        <v>267</v>
      </c>
      <c r="AD152" s="47">
        <v>896745</v>
      </c>
      <c r="AE152" s="47">
        <v>1310117</v>
      </c>
      <c r="AF152" s="47">
        <v>1590913</v>
      </c>
      <c r="AG152" s="47">
        <v>1775383.9999999995</v>
      </c>
      <c r="AH152" s="47">
        <v>203061</v>
      </c>
      <c r="AI152" s="47">
        <v>427675</v>
      </c>
      <c r="AJ152" s="47">
        <v>890655</v>
      </c>
      <c r="AK152" s="100">
        <v>1245153</v>
      </c>
      <c r="AL152" s="182">
        <v>298719</v>
      </c>
      <c r="AM152" s="111">
        <v>1170828</v>
      </c>
      <c r="AN152" s="187">
        <f t="shared" si="25"/>
        <v>1469547</v>
      </c>
      <c r="AO152" s="226">
        <v>911492</v>
      </c>
      <c r="AP152" s="226">
        <f t="shared" si="23"/>
        <v>2381039</v>
      </c>
      <c r="AQ152" s="226">
        <v>312148</v>
      </c>
      <c r="AR152" s="226">
        <f t="shared" si="24"/>
        <v>2693187</v>
      </c>
      <c r="AS152" s="226">
        <v>9468</v>
      </c>
      <c r="AT152" s="185">
        <f t="shared" si="27"/>
        <v>-96.830466090205178</v>
      </c>
      <c r="AU152" s="184"/>
      <c r="AV152" s="184"/>
      <c r="AW152" s="184"/>
    </row>
    <row r="153" spans="1:49" ht="15" customHeight="1">
      <c r="A153" s="44">
        <v>115</v>
      </c>
      <c r="B153" s="81" t="s">
        <v>268</v>
      </c>
      <c r="C153" s="47">
        <v>82179</v>
      </c>
      <c r="D153" s="47">
        <v>87053</v>
      </c>
      <c r="E153" s="47">
        <v>110956</v>
      </c>
      <c r="F153" s="182">
        <v>126834</v>
      </c>
      <c r="G153" s="47">
        <v>20256</v>
      </c>
      <c r="H153" s="47">
        <v>39406</v>
      </c>
      <c r="I153" s="47">
        <v>64913</v>
      </c>
      <c r="J153" s="100">
        <v>88098</v>
      </c>
      <c r="K153" s="182">
        <v>29569</v>
      </c>
      <c r="L153" s="111">
        <v>58384</v>
      </c>
      <c r="M153" s="187">
        <f t="shared" si="18"/>
        <v>87953</v>
      </c>
      <c r="N153" s="226">
        <v>20325</v>
      </c>
      <c r="O153" s="226">
        <f t="shared" si="22"/>
        <v>108278</v>
      </c>
      <c r="P153" s="226">
        <v>49380</v>
      </c>
      <c r="Q153" s="226">
        <f t="shared" si="19"/>
        <v>157658</v>
      </c>
      <c r="R153" s="187">
        <v>42145</v>
      </c>
      <c r="S153" s="185">
        <f t="shared" si="26"/>
        <v>42.531029118333407</v>
      </c>
      <c r="T153" s="184"/>
      <c r="U153" s="184"/>
      <c r="V153" s="184"/>
      <c r="W153" s="206"/>
      <c r="X153" s="44">
        <v>111</v>
      </c>
      <c r="Y153" s="81" t="s">
        <v>268</v>
      </c>
      <c r="AD153" s="47">
        <v>441005</v>
      </c>
      <c r="AE153" s="47">
        <v>616379</v>
      </c>
      <c r="AF153" s="47">
        <v>1151025</v>
      </c>
      <c r="AG153" s="47">
        <v>1601238</v>
      </c>
      <c r="AH153" s="47">
        <v>1458788</v>
      </c>
      <c r="AI153" s="47">
        <v>1512961.9999999998</v>
      </c>
      <c r="AJ153" s="47">
        <v>2337332</v>
      </c>
      <c r="AK153" s="100">
        <v>6572924.9999999981</v>
      </c>
      <c r="AL153" s="182">
        <v>381268</v>
      </c>
      <c r="AM153" s="111">
        <v>21156</v>
      </c>
      <c r="AN153" s="187">
        <f t="shared" si="25"/>
        <v>402424</v>
      </c>
      <c r="AO153" s="226">
        <v>430400</v>
      </c>
      <c r="AP153" s="226">
        <f t="shared" si="23"/>
        <v>832824</v>
      </c>
      <c r="AQ153" s="226">
        <v>32619</v>
      </c>
      <c r="AR153" s="226">
        <f t="shared" si="24"/>
        <v>865443</v>
      </c>
      <c r="AS153" s="226">
        <v>219211</v>
      </c>
      <c r="AT153" s="185">
        <f t="shared" si="27"/>
        <v>-42.50474731684799</v>
      </c>
      <c r="AU153" s="184"/>
      <c r="AV153" s="184"/>
      <c r="AW153" s="184"/>
    </row>
    <row r="154" spans="1:49" ht="15" customHeight="1">
      <c r="A154" s="44">
        <v>116</v>
      </c>
      <c r="B154" s="81" t="s">
        <v>269</v>
      </c>
      <c r="C154" s="47">
        <v>809624</v>
      </c>
      <c r="D154" s="47">
        <v>1117082</v>
      </c>
      <c r="E154" s="47">
        <v>2188991</v>
      </c>
      <c r="F154" s="182">
        <v>4443177</v>
      </c>
      <c r="G154" s="47">
        <v>1594763</v>
      </c>
      <c r="H154" s="47">
        <v>1819787</v>
      </c>
      <c r="I154" s="47">
        <v>2869097.0000000005</v>
      </c>
      <c r="J154" s="100">
        <v>5452788.9999999991</v>
      </c>
      <c r="K154" s="182">
        <v>774453.00000000012</v>
      </c>
      <c r="L154" s="111">
        <v>1229179</v>
      </c>
      <c r="M154" s="187">
        <f t="shared" si="18"/>
        <v>2003632</v>
      </c>
      <c r="N154" s="226">
        <v>6115691.0000000009</v>
      </c>
      <c r="O154" s="226">
        <f t="shared" si="22"/>
        <v>8119323.0000000009</v>
      </c>
      <c r="P154" s="226">
        <v>853800</v>
      </c>
      <c r="Q154" s="226">
        <f t="shared" si="19"/>
        <v>8973123</v>
      </c>
      <c r="R154" s="187">
        <v>1097230</v>
      </c>
      <c r="S154" s="185">
        <f t="shared" si="26"/>
        <v>41.678061806203829</v>
      </c>
      <c r="T154" s="184"/>
      <c r="U154" s="184"/>
      <c r="V154" s="184"/>
      <c r="W154" s="206"/>
      <c r="X154" s="44">
        <v>112</v>
      </c>
      <c r="Y154" s="81" t="s">
        <v>269</v>
      </c>
      <c r="AD154" s="47">
        <v>3286160.9999999995</v>
      </c>
      <c r="AE154" s="47">
        <v>5289936</v>
      </c>
      <c r="AF154" s="47">
        <v>7412063</v>
      </c>
      <c r="AG154" s="47">
        <v>9322299</v>
      </c>
      <c r="AH154" s="47">
        <v>2772616</v>
      </c>
      <c r="AI154" s="47">
        <v>5345748.9999999991</v>
      </c>
      <c r="AJ154" s="47">
        <v>8187483.9999999991</v>
      </c>
      <c r="AK154" s="100">
        <v>9895650.0000000019</v>
      </c>
      <c r="AL154" s="182">
        <v>1947831.9999999998</v>
      </c>
      <c r="AM154" s="111">
        <v>2176129</v>
      </c>
      <c r="AN154" s="187">
        <f t="shared" si="25"/>
        <v>4123961</v>
      </c>
      <c r="AO154" s="226">
        <v>1456594.9999999995</v>
      </c>
      <c r="AP154" s="226">
        <f t="shared" si="23"/>
        <v>5580556</v>
      </c>
      <c r="AQ154" s="226">
        <v>2780782.0000000009</v>
      </c>
      <c r="AR154" s="226">
        <f t="shared" si="24"/>
        <v>8361338.0000000009</v>
      </c>
      <c r="AS154" s="226">
        <v>8045443.0000000019</v>
      </c>
      <c r="AT154" s="185">
        <f t="shared" si="27"/>
        <v>313.04604298522679</v>
      </c>
      <c r="AU154" s="184"/>
      <c r="AV154" s="184"/>
      <c r="AW154" s="184"/>
    </row>
    <row r="155" spans="1:49" ht="15" customHeight="1">
      <c r="A155" s="44">
        <v>117</v>
      </c>
      <c r="B155" s="81" t="s">
        <v>270</v>
      </c>
      <c r="C155" s="47"/>
      <c r="D155" s="47"/>
      <c r="E155" s="47"/>
      <c r="F155" s="182"/>
      <c r="G155" s="47"/>
      <c r="H155" s="47"/>
      <c r="I155" s="47"/>
      <c r="J155" s="100"/>
      <c r="K155" s="182"/>
      <c r="L155" s="111"/>
      <c r="M155" s="187" t="str">
        <f t="shared" si="18"/>
        <v/>
      </c>
      <c r="N155" s="226"/>
      <c r="O155" s="226" t="str">
        <f t="shared" si="22"/>
        <v xml:space="preserve">  </v>
      </c>
      <c r="P155" s="226"/>
      <c r="Q155" s="226" t="str">
        <f t="shared" si="19"/>
        <v xml:space="preserve">  </v>
      </c>
      <c r="R155" s="187"/>
      <c r="S155" s="185" t="str">
        <f t="shared" si="26"/>
        <v xml:space="preserve"> </v>
      </c>
      <c r="T155" s="184"/>
      <c r="U155" s="184"/>
      <c r="V155" s="184"/>
      <c r="W155" s="206"/>
      <c r="X155" s="44">
        <v>113</v>
      </c>
      <c r="Y155" s="81" t="s">
        <v>270</v>
      </c>
      <c r="AD155" s="47">
        <v>0</v>
      </c>
      <c r="AE155" s="47">
        <v>0</v>
      </c>
      <c r="AF155" s="47">
        <v>0</v>
      </c>
      <c r="AG155" s="47">
        <v>58611</v>
      </c>
      <c r="AH155" s="47"/>
      <c r="AI155" s="47"/>
      <c r="AJ155" s="47">
        <v>0</v>
      </c>
      <c r="AK155" s="100"/>
      <c r="AL155" s="182"/>
      <c r="AM155" s="111"/>
      <c r="AN155" s="187" t="str">
        <f t="shared" si="25"/>
        <v/>
      </c>
      <c r="AO155" s="226"/>
      <c r="AP155" s="226" t="str">
        <f t="shared" si="23"/>
        <v xml:space="preserve">  </v>
      </c>
      <c r="AQ155" s="226"/>
      <c r="AR155" s="226" t="str">
        <f t="shared" si="24"/>
        <v xml:space="preserve">  </v>
      </c>
      <c r="AS155" s="226"/>
      <c r="AT155" s="185" t="str">
        <f t="shared" si="27"/>
        <v xml:space="preserve"> </v>
      </c>
      <c r="AU155" s="184"/>
      <c r="AV155" s="184"/>
      <c r="AW155" s="184"/>
    </row>
    <row r="156" spans="1:49" ht="15" customHeight="1">
      <c r="A156" s="44">
        <v>118</v>
      </c>
      <c r="B156" s="81" t="s">
        <v>272</v>
      </c>
      <c r="C156" s="47"/>
      <c r="D156" s="47"/>
      <c r="E156" s="47"/>
      <c r="F156" s="182"/>
      <c r="G156" s="47">
        <v>1223301</v>
      </c>
      <c r="H156" s="47">
        <v>1223301</v>
      </c>
      <c r="I156" s="47">
        <v>1223301</v>
      </c>
      <c r="J156" s="100">
        <v>1388083</v>
      </c>
      <c r="K156" s="182"/>
      <c r="L156" s="111"/>
      <c r="M156" s="187" t="str">
        <f t="shared" si="18"/>
        <v/>
      </c>
      <c r="N156" s="226"/>
      <c r="O156" s="226" t="str">
        <f t="shared" si="22"/>
        <v xml:space="preserve">  </v>
      </c>
      <c r="P156" s="226"/>
      <c r="Q156" s="226" t="str">
        <f t="shared" si="19"/>
        <v xml:space="preserve">  </v>
      </c>
      <c r="R156" s="187"/>
      <c r="S156" s="185" t="str">
        <f t="shared" si="26"/>
        <v xml:space="preserve"> </v>
      </c>
      <c r="T156" s="184"/>
      <c r="U156" s="184"/>
      <c r="V156" s="184"/>
      <c r="W156" s="206"/>
      <c r="X156" s="44">
        <v>114</v>
      </c>
      <c r="Y156" s="81" t="s">
        <v>272</v>
      </c>
      <c r="AD156" s="47">
        <v>118844.99999999999</v>
      </c>
      <c r="AE156" s="47">
        <v>334259</v>
      </c>
      <c r="AF156" s="47">
        <v>518230</v>
      </c>
      <c r="AG156" s="47">
        <v>611875.00000000012</v>
      </c>
      <c r="AH156" s="47">
        <v>226572</v>
      </c>
      <c r="AI156" s="47">
        <v>416553.99999999994</v>
      </c>
      <c r="AJ156" s="47">
        <v>429555.99999999994</v>
      </c>
      <c r="AK156" s="100">
        <v>624059</v>
      </c>
      <c r="AL156" s="182">
        <v>101436</v>
      </c>
      <c r="AM156" s="111">
        <v>274987</v>
      </c>
      <c r="AN156" s="187">
        <f t="shared" si="25"/>
        <v>376423</v>
      </c>
      <c r="AO156" s="226">
        <v>18386</v>
      </c>
      <c r="AP156" s="226">
        <f t="shared" si="23"/>
        <v>394809</v>
      </c>
      <c r="AQ156" s="226">
        <v>92254</v>
      </c>
      <c r="AR156" s="226">
        <f t="shared" si="24"/>
        <v>487063</v>
      </c>
      <c r="AS156" s="226">
        <v>81302</v>
      </c>
      <c r="AT156" s="185">
        <f t="shared" si="27"/>
        <v>-19.848968807918283</v>
      </c>
      <c r="AU156" s="184"/>
      <c r="AV156" s="184"/>
      <c r="AW156" s="184"/>
    </row>
    <row r="157" spans="1:49" ht="15" customHeight="1">
      <c r="A157" s="44">
        <v>119</v>
      </c>
      <c r="B157" s="81" t="s">
        <v>273</v>
      </c>
      <c r="C157" s="47">
        <v>62644</v>
      </c>
      <c r="D157" s="47">
        <v>62644</v>
      </c>
      <c r="E157" s="47">
        <v>1199031</v>
      </c>
      <c r="F157" s="182">
        <v>1199031</v>
      </c>
      <c r="G157" s="47" t="s">
        <v>344</v>
      </c>
      <c r="H157" s="47"/>
      <c r="I157" s="47">
        <v>51289</v>
      </c>
      <c r="J157" s="100">
        <v>101708</v>
      </c>
      <c r="K157" s="182">
        <v>5603</v>
      </c>
      <c r="L157" s="111">
        <v>109994</v>
      </c>
      <c r="M157" s="187">
        <f t="shared" si="18"/>
        <v>115597</v>
      </c>
      <c r="N157" s="226">
        <v>24660</v>
      </c>
      <c r="O157" s="226">
        <f t="shared" si="22"/>
        <v>140257</v>
      </c>
      <c r="P157" s="226">
        <v>40757</v>
      </c>
      <c r="Q157" s="226">
        <f t="shared" si="19"/>
        <v>181014</v>
      </c>
      <c r="R157" s="187"/>
      <c r="S157" s="185">
        <f t="shared" si="26"/>
        <v>-100</v>
      </c>
      <c r="T157" s="184"/>
      <c r="U157" s="184"/>
      <c r="V157" s="184"/>
      <c r="W157" s="206"/>
      <c r="X157" s="44">
        <v>115</v>
      </c>
      <c r="Y157" s="81" t="s">
        <v>273</v>
      </c>
      <c r="AD157" s="47">
        <v>3362170</v>
      </c>
      <c r="AE157" s="47">
        <v>13099386.000000002</v>
      </c>
      <c r="AF157" s="47">
        <v>19723644</v>
      </c>
      <c r="AG157" s="47">
        <v>21958229</v>
      </c>
      <c r="AH157" s="47">
        <v>4008379</v>
      </c>
      <c r="AI157" s="47">
        <v>6887368.9999999991</v>
      </c>
      <c r="AJ157" s="47">
        <v>11531500</v>
      </c>
      <c r="AK157" s="100">
        <v>12679551.999999996</v>
      </c>
      <c r="AL157" s="182">
        <v>1479443.9999999995</v>
      </c>
      <c r="AM157" s="111">
        <v>959128.99999999988</v>
      </c>
      <c r="AN157" s="187">
        <f t="shared" si="25"/>
        <v>2438572.9999999995</v>
      </c>
      <c r="AO157" s="226">
        <v>957204</v>
      </c>
      <c r="AP157" s="226">
        <f t="shared" si="23"/>
        <v>3395776.9999999995</v>
      </c>
      <c r="AQ157" s="226">
        <v>695356.99999999988</v>
      </c>
      <c r="AR157" s="226">
        <f t="shared" si="24"/>
        <v>4091133.9999999995</v>
      </c>
      <c r="AS157" s="226">
        <v>2723485.0000000005</v>
      </c>
      <c r="AT157" s="185">
        <f t="shared" si="27"/>
        <v>84.088414296181639</v>
      </c>
      <c r="AU157" s="184"/>
      <c r="AV157" s="184"/>
      <c r="AW157" s="184"/>
    </row>
    <row r="158" spans="1:49" ht="15" customHeight="1">
      <c r="A158" s="44">
        <v>120</v>
      </c>
      <c r="B158" s="81" t="s">
        <v>274</v>
      </c>
      <c r="C158" s="47">
        <v>4962</v>
      </c>
      <c r="D158" s="47">
        <v>4962</v>
      </c>
      <c r="E158" s="47">
        <v>4962</v>
      </c>
      <c r="F158" s="182">
        <v>4962</v>
      </c>
      <c r="G158" s="47" t="s">
        <v>344</v>
      </c>
      <c r="H158" s="47"/>
      <c r="I158" s="47">
        <v>17430</v>
      </c>
      <c r="J158" s="100">
        <v>17430</v>
      </c>
      <c r="K158" s="182"/>
      <c r="L158" s="111"/>
      <c r="M158" s="187" t="str">
        <f t="shared" si="18"/>
        <v/>
      </c>
      <c r="N158" s="226"/>
      <c r="O158" s="226" t="str">
        <f t="shared" si="22"/>
        <v xml:space="preserve">  </v>
      </c>
      <c r="P158" s="226"/>
      <c r="Q158" s="226" t="str">
        <f t="shared" si="19"/>
        <v xml:space="preserve">  </v>
      </c>
      <c r="R158" s="187"/>
      <c r="S158" s="185" t="str">
        <f t="shared" si="26"/>
        <v xml:space="preserve"> </v>
      </c>
      <c r="T158" s="184"/>
      <c r="U158" s="184"/>
      <c r="V158" s="184"/>
      <c r="W158" s="206"/>
      <c r="X158" s="44">
        <v>116</v>
      </c>
      <c r="Y158" s="81" t="s">
        <v>274</v>
      </c>
      <c r="AD158" s="47">
        <v>2102446</v>
      </c>
      <c r="AE158" s="47">
        <v>2253864</v>
      </c>
      <c r="AF158" s="47">
        <v>2791220</v>
      </c>
      <c r="AG158" s="47">
        <v>3423993.9999999995</v>
      </c>
      <c r="AH158" s="47">
        <v>510930</v>
      </c>
      <c r="AI158" s="47">
        <v>776444.99999999988</v>
      </c>
      <c r="AJ158" s="47">
        <v>1321652</v>
      </c>
      <c r="AK158" s="100">
        <v>1488272</v>
      </c>
      <c r="AL158" s="182">
        <v>262693</v>
      </c>
      <c r="AM158" s="111">
        <v>202938.99999999997</v>
      </c>
      <c r="AN158" s="187">
        <f t="shared" si="25"/>
        <v>465632</v>
      </c>
      <c r="AO158" s="226">
        <v>360207</v>
      </c>
      <c r="AP158" s="226">
        <f t="shared" si="23"/>
        <v>825839</v>
      </c>
      <c r="AQ158" s="226">
        <v>273322</v>
      </c>
      <c r="AR158" s="226">
        <f t="shared" si="24"/>
        <v>1099161</v>
      </c>
      <c r="AS158" s="226">
        <v>188992</v>
      </c>
      <c r="AT158" s="185">
        <f t="shared" si="27"/>
        <v>-28.055943630016785</v>
      </c>
      <c r="AU158" s="184"/>
      <c r="AV158" s="184"/>
      <c r="AW158" s="184"/>
    </row>
    <row r="159" spans="1:49" ht="15" customHeight="1">
      <c r="A159" s="44">
        <v>121</v>
      </c>
      <c r="B159" s="81" t="s">
        <v>275</v>
      </c>
      <c r="C159" s="47"/>
      <c r="D159" s="47"/>
      <c r="E159" s="47"/>
      <c r="F159" s="183"/>
      <c r="G159" s="47" t="s">
        <v>344</v>
      </c>
      <c r="H159" s="47"/>
      <c r="I159" s="47"/>
      <c r="J159" s="100"/>
      <c r="K159" s="182"/>
      <c r="L159" s="111"/>
      <c r="M159" s="187" t="str">
        <f t="shared" si="18"/>
        <v/>
      </c>
      <c r="N159" s="226"/>
      <c r="O159" s="226" t="str">
        <f t="shared" si="22"/>
        <v xml:space="preserve">  </v>
      </c>
      <c r="P159" s="226"/>
      <c r="Q159" s="226" t="str">
        <f t="shared" si="19"/>
        <v xml:space="preserve">  </v>
      </c>
      <c r="R159" s="187"/>
      <c r="S159" s="185" t="str">
        <f t="shared" si="26"/>
        <v xml:space="preserve"> </v>
      </c>
      <c r="T159" s="184"/>
      <c r="U159" s="184"/>
      <c r="V159" s="184"/>
      <c r="W159" s="206"/>
      <c r="X159" s="44">
        <v>117</v>
      </c>
      <c r="Y159" s="81" t="s">
        <v>275</v>
      </c>
      <c r="AD159" s="47">
        <v>50728.000000000007</v>
      </c>
      <c r="AE159" s="47">
        <v>348669</v>
      </c>
      <c r="AF159" s="47">
        <v>353122</v>
      </c>
      <c r="AG159" s="43">
        <v>382527</v>
      </c>
      <c r="AH159" s="47">
        <v>38828</v>
      </c>
      <c r="AI159" s="47">
        <v>556179</v>
      </c>
      <c r="AJ159" s="47">
        <v>575941</v>
      </c>
      <c r="AK159" s="100">
        <v>645138</v>
      </c>
      <c r="AL159" s="182">
        <v>183351</v>
      </c>
      <c r="AM159" s="111">
        <v>42882</v>
      </c>
      <c r="AN159" s="187">
        <f t="shared" si="25"/>
        <v>226233</v>
      </c>
      <c r="AO159" s="226">
        <v>267993</v>
      </c>
      <c r="AP159" s="226">
        <f t="shared" si="23"/>
        <v>494226</v>
      </c>
      <c r="AQ159" s="226">
        <v>878798.99999999988</v>
      </c>
      <c r="AR159" s="226">
        <f t="shared" si="24"/>
        <v>1373025</v>
      </c>
      <c r="AS159" s="226">
        <v>110829</v>
      </c>
      <c r="AT159" s="185">
        <f t="shared" si="27"/>
        <v>-39.553643012582427</v>
      </c>
      <c r="AU159" s="184"/>
      <c r="AV159" s="184"/>
      <c r="AW159" s="184"/>
    </row>
    <row r="160" spans="1:49" ht="15" customHeight="1">
      <c r="A160" s="44">
        <v>122</v>
      </c>
      <c r="B160" s="81" t="s">
        <v>276</v>
      </c>
      <c r="C160" s="47">
        <v>171931279.99999991</v>
      </c>
      <c r="D160" s="47">
        <v>442193876.99999988</v>
      </c>
      <c r="E160" s="47">
        <v>701599726.99999988</v>
      </c>
      <c r="F160" s="182">
        <v>1044223773</v>
      </c>
      <c r="G160" s="47">
        <v>278607077</v>
      </c>
      <c r="H160" s="47">
        <v>574603260</v>
      </c>
      <c r="I160" s="47">
        <v>931977684</v>
      </c>
      <c r="J160" s="100">
        <v>1337002560</v>
      </c>
      <c r="K160" s="182">
        <v>350773728</v>
      </c>
      <c r="L160" s="111">
        <v>266828328</v>
      </c>
      <c r="M160" s="187">
        <f t="shared" si="18"/>
        <v>617602056</v>
      </c>
      <c r="N160" s="226">
        <v>268602520</v>
      </c>
      <c r="O160" s="226">
        <f t="shared" si="22"/>
        <v>886204576</v>
      </c>
      <c r="P160" s="226">
        <v>283159176</v>
      </c>
      <c r="Q160" s="226">
        <f t="shared" si="19"/>
        <v>1169363752</v>
      </c>
      <c r="R160" s="187">
        <v>241990076</v>
      </c>
      <c r="S160" s="185">
        <f t="shared" si="26"/>
        <v>-31.012485632903491</v>
      </c>
      <c r="T160" s="184"/>
      <c r="U160" s="184"/>
      <c r="V160" s="184"/>
      <c r="W160" s="206"/>
      <c r="X160" s="44">
        <v>118</v>
      </c>
      <c r="Y160" s="81" t="s">
        <v>276</v>
      </c>
      <c r="AD160" s="47">
        <v>441372.00000000006</v>
      </c>
      <c r="AE160" s="47">
        <v>794109</v>
      </c>
      <c r="AF160" s="47">
        <v>1150400</v>
      </c>
      <c r="AG160" s="47">
        <v>2189892.0000000005</v>
      </c>
      <c r="AH160" s="47">
        <v>4391153</v>
      </c>
      <c r="AI160" s="47">
        <v>4863934.9999999991</v>
      </c>
      <c r="AJ160" s="47">
        <v>5230627.9999999991</v>
      </c>
      <c r="AK160" s="100">
        <v>5563413.9999999991</v>
      </c>
      <c r="AL160" s="182">
        <v>62356.000000000007</v>
      </c>
      <c r="AM160" s="111">
        <v>180665</v>
      </c>
      <c r="AN160" s="187">
        <f t="shared" si="25"/>
        <v>243021</v>
      </c>
      <c r="AO160" s="226">
        <v>991313</v>
      </c>
      <c r="AP160" s="226">
        <f t="shared" si="23"/>
        <v>1234334</v>
      </c>
      <c r="AQ160" s="226">
        <v>360917.99999999994</v>
      </c>
      <c r="AR160" s="226">
        <f t="shared" si="24"/>
        <v>1595252</v>
      </c>
      <c r="AS160" s="226">
        <v>1177304.0000000002</v>
      </c>
      <c r="AT160" s="185">
        <f t="shared" si="27"/>
        <v>1788.0364359484254</v>
      </c>
      <c r="AU160" s="184"/>
      <c r="AV160" s="184"/>
      <c r="AW160" s="184"/>
    </row>
    <row r="161" spans="1:49" ht="15" customHeight="1">
      <c r="A161" s="44">
        <v>123</v>
      </c>
      <c r="B161" s="81" t="s">
        <v>69</v>
      </c>
      <c r="C161" s="47">
        <v>27033</v>
      </c>
      <c r="D161" s="47">
        <v>32900</v>
      </c>
      <c r="E161" s="47">
        <v>34146</v>
      </c>
      <c r="F161" s="182">
        <v>70559</v>
      </c>
      <c r="G161" s="47">
        <v>6838</v>
      </c>
      <c r="H161" s="47">
        <v>324039</v>
      </c>
      <c r="I161" s="47">
        <v>324039</v>
      </c>
      <c r="J161" s="100">
        <v>462652.99999999994</v>
      </c>
      <c r="K161" s="182">
        <v>8651</v>
      </c>
      <c r="L161" s="111">
        <v>74875</v>
      </c>
      <c r="M161" s="187">
        <f t="shared" si="18"/>
        <v>83526</v>
      </c>
      <c r="N161" s="226"/>
      <c r="O161" s="226">
        <f t="shared" si="22"/>
        <v>83526</v>
      </c>
      <c r="P161" s="226">
        <v>1286</v>
      </c>
      <c r="Q161" s="226">
        <f t="shared" si="19"/>
        <v>84812</v>
      </c>
      <c r="R161" s="187">
        <v>1013</v>
      </c>
      <c r="S161" s="185">
        <f t="shared" si="26"/>
        <v>-88.29037105536932</v>
      </c>
      <c r="T161" s="184"/>
      <c r="U161" s="184"/>
      <c r="V161" s="184"/>
      <c r="W161" s="206"/>
      <c r="X161" s="44">
        <v>119</v>
      </c>
      <c r="Y161" s="81" t="s">
        <v>69</v>
      </c>
      <c r="AD161" s="47">
        <v>4008215.0000000005</v>
      </c>
      <c r="AE161" s="47">
        <v>6087511.0000000009</v>
      </c>
      <c r="AF161" s="47">
        <v>9495920</v>
      </c>
      <c r="AG161" s="47">
        <v>12733015.999999998</v>
      </c>
      <c r="AH161" s="47">
        <v>2411809</v>
      </c>
      <c r="AI161" s="47">
        <v>5170566.0000000009</v>
      </c>
      <c r="AJ161" s="47">
        <v>11806685.000000002</v>
      </c>
      <c r="AK161" s="100">
        <v>15413502.999999994</v>
      </c>
      <c r="AL161" s="182">
        <v>1330342.0000000002</v>
      </c>
      <c r="AM161" s="111">
        <v>3515720.0000000005</v>
      </c>
      <c r="AN161" s="187">
        <f t="shared" si="25"/>
        <v>4846062.0000000009</v>
      </c>
      <c r="AO161" s="226">
        <v>4089167</v>
      </c>
      <c r="AP161" s="226">
        <f t="shared" si="23"/>
        <v>8935229</v>
      </c>
      <c r="AQ161" s="226">
        <v>4758329</v>
      </c>
      <c r="AR161" s="226">
        <f t="shared" si="24"/>
        <v>13693558</v>
      </c>
      <c r="AS161" s="226">
        <v>3193597.9999999986</v>
      </c>
      <c r="AT161" s="185">
        <f t="shared" si="27"/>
        <v>140.05842106766517</v>
      </c>
      <c r="AU161" s="184"/>
      <c r="AV161" s="184"/>
      <c r="AW161" s="184"/>
    </row>
    <row r="162" spans="1:49" ht="15" customHeight="1">
      <c r="A162" s="44">
        <v>124</v>
      </c>
      <c r="B162" s="81" t="s">
        <v>277</v>
      </c>
      <c r="C162" s="47"/>
      <c r="D162" s="47">
        <v>78389</v>
      </c>
      <c r="E162" s="47">
        <v>80583</v>
      </c>
      <c r="F162" s="182">
        <v>80583</v>
      </c>
      <c r="G162" s="47" t="s">
        <v>344</v>
      </c>
      <c r="H162" s="47">
        <v>27279</v>
      </c>
      <c r="I162" s="47">
        <v>27279</v>
      </c>
      <c r="J162" s="100">
        <v>27279</v>
      </c>
      <c r="K162" s="182"/>
      <c r="L162" s="111"/>
      <c r="M162" s="187" t="str">
        <f t="shared" si="18"/>
        <v/>
      </c>
      <c r="N162" s="226">
        <v>4822</v>
      </c>
      <c r="O162" s="226">
        <f t="shared" si="22"/>
        <v>4822</v>
      </c>
      <c r="P162" s="226">
        <v>14655</v>
      </c>
      <c r="Q162" s="226">
        <f t="shared" si="19"/>
        <v>19477</v>
      </c>
      <c r="R162" s="187"/>
      <c r="S162" s="185" t="str">
        <f t="shared" si="26"/>
        <v xml:space="preserve"> </v>
      </c>
      <c r="T162" s="184"/>
      <c r="U162" s="184"/>
      <c r="V162" s="184"/>
      <c r="W162" s="206"/>
      <c r="X162" s="44">
        <v>120</v>
      </c>
      <c r="Y162" s="81" t="s">
        <v>277</v>
      </c>
      <c r="AD162" s="47">
        <v>1544281</v>
      </c>
      <c r="AE162" s="47">
        <v>1830945</v>
      </c>
      <c r="AF162" s="47">
        <v>3213550</v>
      </c>
      <c r="AG162" s="47">
        <v>3516904</v>
      </c>
      <c r="AH162" s="47">
        <v>241432</v>
      </c>
      <c r="AI162" s="47">
        <v>352431.00000000006</v>
      </c>
      <c r="AJ162" s="47">
        <v>1432749</v>
      </c>
      <c r="AK162" s="100">
        <v>1525742</v>
      </c>
      <c r="AL162" s="182">
        <v>15100</v>
      </c>
      <c r="AM162" s="111">
        <v>1590188.0000000002</v>
      </c>
      <c r="AN162" s="187">
        <f t="shared" si="25"/>
        <v>1605288.0000000002</v>
      </c>
      <c r="AO162" s="226">
        <v>144691</v>
      </c>
      <c r="AP162" s="226">
        <f t="shared" si="23"/>
        <v>1749979.0000000002</v>
      </c>
      <c r="AQ162" s="226">
        <v>2591506</v>
      </c>
      <c r="AR162" s="226">
        <f t="shared" si="24"/>
        <v>4341485</v>
      </c>
      <c r="AS162" s="226">
        <v>747332</v>
      </c>
      <c r="AT162" s="185">
        <f t="shared" si="27"/>
        <v>4849.2185430463578</v>
      </c>
      <c r="AU162" s="184"/>
      <c r="AV162" s="184"/>
      <c r="AW162" s="184"/>
    </row>
    <row r="163" spans="1:49" ht="15" customHeight="1">
      <c r="A163" s="44">
        <v>125</v>
      </c>
      <c r="B163" s="81" t="s">
        <v>278</v>
      </c>
      <c r="C163" s="47"/>
      <c r="D163" s="47"/>
      <c r="E163" s="47"/>
      <c r="F163" s="182"/>
      <c r="G163" s="47"/>
      <c r="H163" s="47"/>
      <c r="I163" s="47"/>
      <c r="J163" s="100"/>
      <c r="K163" s="182"/>
      <c r="L163" s="111"/>
      <c r="M163" s="187" t="str">
        <f t="shared" si="18"/>
        <v/>
      </c>
      <c r="N163" s="226"/>
      <c r="O163" s="226" t="str">
        <f t="shared" si="22"/>
        <v xml:space="preserve">  </v>
      </c>
      <c r="P163" s="226"/>
      <c r="Q163" s="226" t="str">
        <f t="shared" si="19"/>
        <v xml:space="preserve">  </v>
      </c>
      <c r="R163" s="187"/>
      <c r="S163" s="185" t="str">
        <f t="shared" si="26"/>
        <v xml:space="preserve"> </v>
      </c>
      <c r="T163" s="184"/>
      <c r="U163" s="184"/>
      <c r="V163" s="184"/>
      <c r="W163" s="206"/>
      <c r="X163" s="44">
        <v>121</v>
      </c>
      <c r="Y163" s="81" t="s">
        <v>278</v>
      </c>
      <c r="AD163" s="47">
        <v>0</v>
      </c>
      <c r="AE163" s="47">
        <v>47485</v>
      </c>
      <c r="AF163" s="47">
        <v>49985</v>
      </c>
      <c r="AG163" s="47">
        <v>127124</v>
      </c>
      <c r="AH163" s="47"/>
      <c r="AI163" s="47">
        <v>2650</v>
      </c>
      <c r="AJ163" s="47">
        <v>71249</v>
      </c>
      <c r="AK163" s="100">
        <v>131203</v>
      </c>
      <c r="AL163" s="182"/>
      <c r="AM163" s="111">
        <v>38940</v>
      </c>
      <c r="AN163" s="187">
        <f t="shared" si="25"/>
        <v>38940</v>
      </c>
      <c r="AO163" s="226">
        <v>83920</v>
      </c>
      <c r="AP163" s="226">
        <f t="shared" si="23"/>
        <v>122860</v>
      </c>
      <c r="AQ163" s="226">
        <v>52319</v>
      </c>
      <c r="AR163" s="226">
        <f t="shared" si="24"/>
        <v>175179</v>
      </c>
      <c r="AS163" s="226"/>
      <c r="AT163" s="185" t="str">
        <f t="shared" si="27"/>
        <v xml:space="preserve"> </v>
      </c>
      <c r="AU163" s="184"/>
      <c r="AV163" s="184"/>
      <c r="AW163" s="184"/>
    </row>
    <row r="164" spans="1:49" ht="15" customHeight="1">
      <c r="A164" s="44">
        <v>126</v>
      </c>
      <c r="B164" s="81" t="s">
        <v>279</v>
      </c>
      <c r="C164" s="47"/>
      <c r="D164" s="47"/>
      <c r="E164" s="47"/>
      <c r="F164" s="183"/>
      <c r="G164" s="47"/>
      <c r="H164" s="47"/>
      <c r="I164" s="47"/>
      <c r="J164" s="100"/>
      <c r="K164" s="182"/>
      <c r="L164" s="111"/>
      <c r="M164" s="187" t="str">
        <f t="shared" si="18"/>
        <v/>
      </c>
      <c r="N164" s="226"/>
      <c r="O164" s="226" t="str">
        <f t="shared" si="22"/>
        <v xml:space="preserve">  </v>
      </c>
      <c r="P164" s="226"/>
      <c r="Q164" s="226" t="str">
        <f t="shared" si="19"/>
        <v xml:space="preserve">  </v>
      </c>
      <c r="R164" s="187"/>
      <c r="S164" s="185" t="str">
        <f t="shared" si="26"/>
        <v xml:space="preserve"> </v>
      </c>
      <c r="T164" s="184"/>
      <c r="U164" s="184"/>
      <c r="V164" s="184"/>
      <c r="W164" s="206"/>
      <c r="X164" s="44">
        <v>122</v>
      </c>
      <c r="Y164" s="81" t="s">
        <v>279</v>
      </c>
      <c r="AD164" s="47">
        <v>2970</v>
      </c>
      <c r="AE164" s="47">
        <v>2970</v>
      </c>
      <c r="AF164" s="47">
        <v>2970</v>
      </c>
      <c r="AG164" s="43">
        <v>2970</v>
      </c>
      <c r="AH164" s="47"/>
      <c r="AI164" s="47"/>
      <c r="AJ164" s="47">
        <v>1350</v>
      </c>
      <c r="AK164" s="100">
        <v>1350</v>
      </c>
      <c r="AL164" s="182">
        <v>2991</v>
      </c>
      <c r="AM164" s="111"/>
      <c r="AN164" s="187">
        <f t="shared" si="25"/>
        <v>2991</v>
      </c>
      <c r="AO164" s="226"/>
      <c r="AP164" s="226">
        <f t="shared" si="23"/>
        <v>2991</v>
      </c>
      <c r="AQ164" s="226"/>
      <c r="AR164" s="226">
        <f t="shared" si="24"/>
        <v>2991</v>
      </c>
      <c r="AS164" s="226"/>
      <c r="AT164" s="185">
        <f t="shared" si="27"/>
        <v>-100</v>
      </c>
      <c r="AU164" s="184"/>
      <c r="AV164" s="184"/>
      <c r="AW164" s="184"/>
    </row>
    <row r="165" spans="1:49" ht="15" customHeight="1">
      <c r="A165" s="44">
        <v>127</v>
      </c>
      <c r="B165" s="81" t="s">
        <v>280</v>
      </c>
      <c r="C165" s="47">
        <v>53320</v>
      </c>
      <c r="D165" s="47">
        <v>117017</v>
      </c>
      <c r="E165" s="47">
        <v>217974</v>
      </c>
      <c r="F165" s="183">
        <v>238916</v>
      </c>
      <c r="G165" s="47">
        <v>185662</v>
      </c>
      <c r="H165" s="47">
        <v>235644</v>
      </c>
      <c r="I165" s="47">
        <v>256938.00000000003</v>
      </c>
      <c r="J165" s="100">
        <v>331175.99999999994</v>
      </c>
      <c r="K165" s="182">
        <v>47293</v>
      </c>
      <c r="L165" s="111">
        <v>53555</v>
      </c>
      <c r="M165" s="187">
        <f t="shared" si="18"/>
        <v>100848</v>
      </c>
      <c r="N165" s="226">
        <v>14281.000000000002</v>
      </c>
      <c r="O165" s="226">
        <f t="shared" si="22"/>
        <v>115129</v>
      </c>
      <c r="P165" s="226">
        <v>10477</v>
      </c>
      <c r="Q165" s="226">
        <f t="shared" si="19"/>
        <v>125606</v>
      </c>
      <c r="R165" s="187">
        <v>21768</v>
      </c>
      <c r="S165" s="185">
        <f t="shared" si="26"/>
        <v>-53.972046603091364</v>
      </c>
      <c r="T165" s="184"/>
      <c r="U165" s="184"/>
      <c r="V165" s="184"/>
      <c r="W165" s="206"/>
      <c r="X165" s="44">
        <v>123</v>
      </c>
      <c r="Y165" s="81" t="s">
        <v>280</v>
      </c>
      <c r="AD165" s="47">
        <v>276806</v>
      </c>
      <c r="AE165" s="47">
        <v>1416551</v>
      </c>
      <c r="AF165" s="47">
        <v>1844701</v>
      </c>
      <c r="AG165" s="43">
        <v>2036481.9999999998</v>
      </c>
      <c r="AH165" s="47">
        <v>748786</v>
      </c>
      <c r="AI165" s="47">
        <v>997165.00000000012</v>
      </c>
      <c r="AJ165" s="47">
        <v>1529167.0000000002</v>
      </c>
      <c r="AK165" s="100">
        <v>1852204.0000000005</v>
      </c>
      <c r="AL165" s="182">
        <v>113313.99999999999</v>
      </c>
      <c r="AM165" s="111">
        <v>246194</v>
      </c>
      <c r="AN165" s="187">
        <f t="shared" si="25"/>
        <v>359508</v>
      </c>
      <c r="AO165" s="226">
        <v>375231</v>
      </c>
      <c r="AP165" s="226">
        <f t="shared" si="23"/>
        <v>734739</v>
      </c>
      <c r="AQ165" s="226">
        <v>350735</v>
      </c>
      <c r="AR165" s="226">
        <f t="shared" si="24"/>
        <v>1085474</v>
      </c>
      <c r="AS165" s="226">
        <v>210848.00000000003</v>
      </c>
      <c r="AT165" s="185">
        <f t="shared" si="27"/>
        <v>86.074094992675271</v>
      </c>
      <c r="AU165" s="184"/>
      <c r="AV165" s="184"/>
      <c r="AW165" s="184"/>
    </row>
    <row r="166" spans="1:49" ht="15" customHeight="1">
      <c r="A166" s="44">
        <v>128</v>
      </c>
      <c r="B166" s="81" t="s">
        <v>64</v>
      </c>
      <c r="C166" s="47">
        <v>2137535</v>
      </c>
      <c r="D166" s="47">
        <v>4241217</v>
      </c>
      <c r="E166" s="47">
        <v>6066840</v>
      </c>
      <c r="F166" s="183">
        <v>8117697</v>
      </c>
      <c r="G166" s="47">
        <v>2156769</v>
      </c>
      <c r="H166" s="47">
        <v>3928918</v>
      </c>
      <c r="I166" s="47">
        <v>5292685.9999999981</v>
      </c>
      <c r="J166" s="100">
        <v>7066509.0000000019</v>
      </c>
      <c r="K166" s="182">
        <v>1749273.0000000002</v>
      </c>
      <c r="L166" s="111">
        <v>2070124.0000000005</v>
      </c>
      <c r="M166" s="187">
        <f t="shared" si="18"/>
        <v>3819397.0000000009</v>
      </c>
      <c r="N166" s="226">
        <v>1143063</v>
      </c>
      <c r="O166" s="226">
        <f t="shared" si="22"/>
        <v>4962460.0000000009</v>
      </c>
      <c r="P166" s="226">
        <v>1747431.0000000005</v>
      </c>
      <c r="Q166" s="226">
        <f t="shared" si="19"/>
        <v>6709891.0000000019</v>
      </c>
      <c r="R166" s="187">
        <v>2891649.0000000009</v>
      </c>
      <c r="S166" s="185">
        <f t="shared" si="26"/>
        <v>65.305758449367289</v>
      </c>
      <c r="T166" s="184"/>
      <c r="U166" s="184"/>
      <c r="V166" s="184"/>
      <c r="W166" s="206"/>
      <c r="X166" s="44">
        <v>124</v>
      </c>
      <c r="Y166" s="81" t="s">
        <v>64</v>
      </c>
      <c r="AD166" s="47">
        <v>1148236.9999999998</v>
      </c>
      <c r="AE166" s="47">
        <v>3045360</v>
      </c>
      <c r="AF166" s="47">
        <v>7047529.9999999991</v>
      </c>
      <c r="AG166" s="43">
        <v>8763140.9999999981</v>
      </c>
      <c r="AH166" s="47">
        <v>3516580</v>
      </c>
      <c r="AI166" s="47">
        <v>5334925</v>
      </c>
      <c r="AJ166" s="47">
        <v>6814289</v>
      </c>
      <c r="AK166" s="100">
        <v>8451567.9999999981</v>
      </c>
      <c r="AL166" s="182">
        <v>1937942.0000000002</v>
      </c>
      <c r="AM166" s="111">
        <v>1979175.0000000005</v>
      </c>
      <c r="AN166" s="187">
        <f t="shared" si="25"/>
        <v>3917117.0000000009</v>
      </c>
      <c r="AO166" s="226">
        <v>2920855.0000000009</v>
      </c>
      <c r="AP166" s="226">
        <f t="shared" si="23"/>
        <v>6837972.0000000019</v>
      </c>
      <c r="AQ166" s="226">
        <v>3617051.9999999995</v>
      </c>
      <c r="AR166" s="226">
        <f t="shared" si="24"/>
        <v>10455024.000000002</v>
      </c>
      <c r="AS166" s="226">
        <v>3054095.9999999991</v>
      </c>
      <c r="AT166" s="185">
        <f t="shared" si="27"/>
        <v>57.594809338979104</v>
      </c>
      <c r="AU166" s="184"/>
      <c r="AV166" s="184"/>
      <c r="AW166" s="184"/>
    </row>
    <row r="167" spans="1:49" ht="15" customHeight="1">
      <c r="A167" s="44">
        <v>129</v>
      </c>
      <c r="B167" s="81" t="s">
        <v>83</v>
      </c>
      <c r="C167" s="47"/>
      <c r="D167" s="47"/>
      <c r="E167" s="47"/>
      <c r="F167" s="183"/>
      <c r="G167" s="47" t="s">
        <v>344</v>
      </c>
      <c r="H167" s="47"/>
      <c r="I167" s="47"/>
      <c r="J167" s="100">
        <v>3454</v>
      </c>
      <c r="K167" s="182"/>
      <c r="L167" s="111"/>
      <c r="M167" s="187" t="str">
        <f t="shared" si="18"/>
        <v/>
      </c>
      <c r="N167" s="226"/>
      <c r="O167" s="226" t="str">
        <f t="shared" si="22"/>
        <v xml:space="preserve">  </v>
      </c>
      <c r="P167" s="226"/>
      <c r="Q167" s="226" t="str">
        <f t="shared" si="19"/>
        <v xml:space="preserve">  </v>
      </c>
      <c r="R167" s="187"/>
      <c r="S167" s="185" t="str">
        <f t="shared" si="26"/>
        <v xml:space="preserve"> </v>
      </c>
      <c r="T167" s="184"/>
      <c r="U167" s="184"/>
      <c r="V167" s="184"/>
      <c r="W167" s="206"/>
      <c r="X167" s="44">
        <v>125</v>
      </c>
      <c r="Y167" s="81" t="s">
        <v>83</v>
      </c>
      <c r="AD167" s="47">
        <v>52549</v>
      </c>
      <c r="AE167" s="47">
        <v>160467</v>
      </c>
      <c r="AF167" s="47">
        <v>356873</v>
      </c>
      <c r="AG167" s="43">
        <v>455298</v>
      </c>
      <c r="AH167" s="47">
        <v>181427</v>
      </c>
      <c r="AI167" s="47">
        <v>360276</v>
      </c>
      <c r="AJ167" s="47">
        <v>495978</v>
      </c>
      <c r="AK167" s="100">
        <v>659485.00000000012</v>
      </c>
      <c r="AL167" s="182">
        <v>81445</v>
      </c>
      <c r="AM167" s="111">
        <v>58611</v>
      </c>
      <c r="AN167" s="187">
        <f t="shared" si="25"/>
        <v>140056</v>
      </c>
      <c r="AO167" s="226">
        <v>310600</v>
      </c>
      <c r="AP167" s="226">
        <f t="shared" si="23"/>
        <v>450656</v>
      </c>
      <c r="AQ167" s="226">
        <v>316694</v>
      </c>
      <c r="AR167" s="226">
        <f t="shared" si="24"/>
        <v>767350</v>
      </c>
      <c r="AS167" s="226">
        <v>270347</v>
      </c>
      <c r="AT167" s="185">
        <f t="shared" si="27"/>
        <v>231.93811774817362</v>
      </c>
      <c r="AU167" s="184"/>
      <c r="AV167" s="184"/>
      <c r="AW167" s="184"/>
    </row>
    <row r="168" spans="1:49" ht="15" customHeight="1">
      <c r="A168" s="44">
        <v>130</v>
      </c>
      <c r="B168" s="81" t="s">
        <v>281</v>
      </c>
      <c r="C168" s="47">
        <v>5490</v>
      </c>
      <c r="D168" s="47">
        <v>20029</v>
      </c>
      <c r="E168" s="47">
        <v>20029</v>
      </c>
      <c r="F168" s="183">
        <v>20029</v>
      </c>
      <c r="G168" s="47" t="s">
        <v>344</v>
      </c>
      <c r="H168" s="47">
        <v>6716</v>
      </c>
      <c r="I168" s="47">
        <v>19458</v>
      </c>
      <c r="J168" s="100">
        <v>40473</v>
      </c>
      <c r="K168" s="182"/>
      <c r="L168" s="111"/>
      <c r="M168" s="187" t="str">
        <f t="shared" si="18"/>
        <v/>
      </c>
      <c r="N168" s="226"/>
      <c r="O168" s="226" t="str">
        <f t="shared" si="22"/>
        <v xml:space="preserve">  </v>
      </c>
      <c r="P168" s="226"/>
      <c r="Q168" s="226" t="str">
        <f t="shared" ref="Q168:Q198" si="28">IF(SUM(O168:P168)=0,"  ",SUM(O168:P168))</f>
        <v xml:space="preserve">  </v>
      </c>
      <c r="R168" s="187"/>
      <c r="S168" s="185" t="str">
        <f t="shared" si="26"/>
        <v xml:space="preserve"> </v>
      </c>
      <c r="T168" s="184"/>
      <c r="U168" s="184"/>
      <c r="V168" s="184"/>
      <c r="W168" s="206"/>
      <c r="X168" s="44">
        <v>126</v>
      </c>
      <c r="Y168" s="81" t="s">
        <v>281</v>
      </c>
      <c r="AD168" s="47">
        <v>26675</v>
      </c>
      <c r="AE168" s="47">
        <v>77985</v>
      </c>
      <c r="AF168" s="47">
        <v>77985</v>
      </c>
      <c r="AG168" s="43">
        <v>510586</v>
      </c>
      <c r="AH168" s="47">
        <v>16307</v>
      </c>
      <c r="AI168" s="47">
        <v>32571</v>
      </c>
      <c r="AJ168" s="47">
        <v>32571</v>
      </c>
      <c r="AK168" s="100">
        <v>151513</v>
      </c>
      <c r="AL168" s="182">
        <v>1025</v>
      </c>
      <c r="AM168" s="111"/>
      <c r="AN168" s="187">
        <f t="shared" si="25"/>
        <v>1025</v>
      </c>
      <c r="AO168" s="226">
        <v>38477</v>
      </c>
      <c r="AP168" s="226">
        <f t="shared" si="23"/>
        <v>39502</v>
      </c>
      <c r="AQ168" s="226"/>
      <c r="AR168" s="226">
        <f t="shared" si="24"/>
        <v>39502</v>
      </c>
      <c r="AS168" s="226">
        <v>992582</v>
      </c>
      <c r="AT168" s="185">
        <f t="shared" si="27"/>
        <v>96737.268292682929</v>
      </c>
      <c r="AU168" s="184"/>
      <c r="AV168" s="184"/>
      <c r="AW168" s="184"/>
    </row>
    <row r="169" spans="1:49" ht="15" customHeight="1">
      <c r="A169" s="44">
        <v>131</v>
      </c>
      <c r="B169" s="81" t="s">
        <v>282</v>
      </c>
      <c r="C169" s="47">
        <v>546012</v>
      </c>
      <c r="D169" s="47">
        <v>1029381</v>
      </c>
      <c r="E169" s="47">
        <v>2139200</v>
      </c>
      <c r="F169" s="183">
        <v>3113702</v>
      </c>
      <c r="G169" s="47">
        <v>616447</v>
      </c>
      <c r="H169" s="47">
        <v>1697619</v>
      </c>
      <c r="I169" s="47">
        <v>2691329</v>
      </c>
      <c r="J169" s="100">
        <v>3357062</v>
      </c>
      <c r="K169" s="182">
        <v>664358</v>
      </c>
      <c r="L169" s="111">
        <v>536886</v>
      </c>
      <c r="M169" s="187">
        <f t="shared" si="18"/>
        <v>1201244</v>
      </c>
      <c r="N169" s="226">
        <v>659595</v>
      </c>
      <c r="O169" s="226">
        <f t="shared" ref="O169:O198" si="29">IF(SUM(M169:N169)=0,"  ",SUM(M169:N169))</f>
        <v>1860839</v>
      </c>
      <c r="P169" s="226">
        <v>605490</v>
      </c>
      <c r="Q169" s="226">
        <f t="shared" si="28"/>
        <v>2466329</v>
      </c>
      <c r="R169" s="187">
        <v>992303</v>
      </c>
      <c r="S169" s="185">
        <f t="shared" si="26"/>
        <v>49.362693005879379</v>
      </c>
      <c r="T169" s="184"/>
      <c r="U169" s="184"/>
      <c r="V169" s="184"/>
      <c r="W169" s="206"/>
      <c r="X169" s="44">
        <v>127</v>
      </c>
      <c r="Y169" s="81" t="s">
        <v>282</v>
      </c>
      <c r="AD169" s="47">
        <v>114330</v>
      </c>
      <c r="AE169" s="47">
        <v>202948</v>
      </c>
      <c r="AF169" s="47">
        <v>892779.99999999988</v>
      </c>
      <c r="AG169" s="43">
        <v>1086014.9999999998</v>
      </c>
      <c r="AH169" s="47">
        <v>134845</v>
      </c>
      <c r="AI169" s="47">
        <v>237079.99999999994</v>
      </c>
      <c r="AJ169" s="47">
        <v>409323.99999999994</v>
      </c>
      <c r="AK169" s="100">
        <v>574396.00000000023</v>
      </c>
      <c r="AL169" s="182">
        <v>254263</v>
      </c>
      <c r="AM169" s="111">
        <v>195986</v>
      </c>
      <c r="AN169" s="187">
        <f t="shared" si="25"/>
        <v>450249</v>
      </c>
      <c r="AO169" s="226">
        <v>403358</v>
      </c>
      <c r="AP169" s="226">
        <f t="shared" ref="AP169:AP198" si="30">IF(SUM(AN169:AO169)=0,"  ",SUM(AN169:AO169))</f>
        <v>853607</v>
      </c>
      <c r="AQ169" s="226">
        <v>99575</v>
      </c>
      <c r="AR169" s="226">
        <f t="shared" ref="AR169:AR198" si="31">IF(SUM(AP169:AQ169)=0,"  ",SUM(AP169:AQ169))</f>
        <v>953182</v>
      </c>
      <c r="AS169" s="226">
        <v>317628</v>
      </c>
      <c r="AT169" s="185">
        <f t="shared" si="27"/>
        <v>24.921046318182349</v>
      </c>
      <c r="AU169" s="184"/>
      <c r="AV169" s="184"/>
      <c r="AW169" s="184"/>
    </row>
    <row r="170" spans="1:49" ht="15" customHeight="1">
      <c r="A170" s="44">
        <v>132</v>
      </c>
      <c r="B170" s="81" t="s">
        <v>283</v>
      </c>
      <c r="C170" s="47"/>
      <c r="D170" s="47"/>
      <c r="E170" s="47"/>
      <c r="F170" s="183"/>
      <c r="G170" s="47"/>
      <c r="H170" s="47"/>
      <c r="I170" s="47"/>
      <c r="J170" s="100"/>
      <c r="K170" s="182"/>
      <c r="L170" s="111"/>
      <c r="M170" s="187" t="str">
        <f t="shared" si="18"/>
        <v/>
      </c>
      <c r="N170" s="226"/>
      <c r="O170" s="226" t="str">
        <f t="shared" si="29"/>
        <v xml:space="preserve">  </v>
      </c>
      <c r="P170" s="226"/>
      <c r="Q170" s="226" t="str">
        <f t="shared" si="28"/>
        <v xml:space="preserve">  </v>
      </c>
      <c r="R170" s="187"/>
      <c r="S170" s="185" t="str">
        <f t="shared" si="26"/>
        <v xml:space="preserve"> </v>
      </c>
      <c r="T170" s="184"/>
      <c r="U170" s="184"/>
      <c r="V170" s="184"/>
      <c r="W170" s="206"/>
      <c r="X170" s="44">
        <v>128</v>
      </c>
      <c r="Y170" s="81" t="s">
        <v>283</v>
      </c>
      <c r="AD170" s="47">
        <v>15705</v>
      </c>
      <c r="AE170" s="47">
        <v>15705</v>
      </c>
      <c r="AF170" s="47">
        <v>15705</v>
      </c>
      <c r="AG170" s="43">
        <v>28849</v>
      </c>
      <c r="AH170" s="47"/>
      <c r="AI170" s="47">
        <v>4555</v>
      </c>
      <c r="AJ170" s="47">
        <v>4555</v>
      </c>
      <c r="AK170" s="100">
        <v>4555</v>
      </c>
      <c r="AL170" s="182"/>
      <c r="AM170" s="111">
        <v>9250</v>
      </c>
      <c r="AN170" s="187">
        <f t="shared" si="25"/>
        <v>9250</v>
      </c>
      <c r="AO170" s="226"/>
      <c r="AP170" s="226">
        <f t="shared" si="30"/>
        <v>9250</v>
      </c>
      <c r="AQ170" s="226"/>
      <c r="AR170" s="226">
        <f t="shared" si="31"/>
        <v>9250</v>
      </c>
      <c r="AS170" s="226">
        <v>1242</v>
      </c>
      <c r="AT170" s="185" t="str">
        <f t="shared" si="27"/>
        <v xml:space="preserve"> </v>
      </c>
      <c r="AU170" s="184"/>
      <c r="AV170" s="184"/>
      <c r="AW170" s="184"/>
    </row>
    <row r="171" spans="1:49" ht="15" customHeight="1">
      <c r="A171" s="44">
        <v>133</v>
      </c>
      <c r="B171" s="81" t="s">
        <v>284</v>
      </c>
      <c r="C171" s="47"/>
      <c r="D171" s="47"/>
      <c r="E171" s="47"/>
      <c r="F171" s="183"/>
      <c r="G171" s="47"/>
      <c r="H171" s="47"/>
      <c r="I171" s="47"/>
      <c r="J171" s="100"/>
      <c r="K171" s="182"/>
      <c r="L171" s="111"/>
      <c r="M171" s="187" t="str">
        <f t="shared" si="18"/>
        <v/>
      </c>
      <c r="N171" s="226"/>
      <c r="O171" s="226" t="str">
        <f t="shared" si="29"/>
        <v xml:space="preserve">  </v>
      </c>
      <c r="P171" s="226"/>
      <c r="Q171" s="226" t="str">
        <f t="shared" si="28"/>
        <v xml:space="preserve">  </v>
      </c>
      <c r="R171" s="187"/>
      <c r="S171" s="185" t="str">
        <f t="shared" si="26"/>
        <v xml:space="preserve"> </v>
      </c>
      <c r="T171" s="184"/>
      <c r="U171" s="184"/>
      <c r="V171" s="184"/>
      <c r="W171" s="206"/>
      <c r="X171" s="44">
        <v>129</v>
      </c>
      <c r="Y171" s="81" t="s">
        <v>284</v>
      </c>
      <c r="AD171" s="47"/>
      <c r="AE171" s="47"/>
      <c r="AF171" s="47"/>
      <c r="AH171" s="47"/>
      <c r="AI171" s="47"/>
      <c r="AJ171" s="47">
        <v>0</v>
      </c>
      <c r="AK171" s="100"/>
      <c r="AL171" s="182"/>
      <c r="AM171" s="111"/>
      <c r="AN171" s="187" t="str">
        <f t="shared" si="25"/>
        <v/>
      </c>
      <c r="AO171" s="226"/>
      <c r="AP171" s="226" t="str">
        <f t="shared" si="30"/>
        <v xml:space="preserve">  </v>
      </c>
      <c r="AQ171" s="226"/>
      <c r="AR171" s="226" t="str">
        <f t="shared" si="31"/>
        <v xml:space="preserve">  </v>
      </c>
      <c r="AS171" s="226"/>
      <c r="AT171" s="185" t="str">
        <f t="shared" si="27"/>
        <v xml:space="preserve"> </v>
      </c>
      <c r="AU171" s="184"/>
      <c r="AV171" s="184"/>
      <c r="AW171" s="184"/>
    </row>
    <row r="172" spans="1:49" ht="15" customHeight="1">
      <c r="A172" s="44">
        <v>134</v>
      </c>
      <c r="B172" s="81" t="s">
        <v>285</v>
      </c>
      <c r="C172" s="47"/>
      <c r="D172" s="47"/>
      <c r="E172" s="47">
        <v>10021</v>
      </c>
      <c r="F172" s="183">
        <v>10021</v>
      </c>
      <c r="G172" s="47" t="s">
        <v>344</v>
      </c>
      <c r="H172" s="47"/>
      <c r="I172" s="47"/>
      <c r="J172" s="100"/>
      <c r="K172" s="182">
        <v>2762</v>
      </c>
      <c r="L172" s="111">
        <v>2066</v>
      </c>
      <c r="M172" s="187">
        <f t="shared" ref="M172:M198" si="32">IF(SUM(L172,K172)=0,"",SUM(K172,L172))</f>
        <v>4828</v>
      </c>
      <c r="N172" s="226"/>
      <c r="O172" s="226">
        <f>IF(SUM(M172:N172)=0,"  ",SUM(M172:N172))</f>
        <v>4828</v>
      </c>
      <c r="P172" s="226">
        <v>9181</v>
      </c>
      <c r="Q172" s="226">
        <f t="shared" si="28"/>
        <v>14009</v>
      </c>
      <c r="R172" s="187">
        <v>6120</v>
      </c>
      <c r="S172" s="185">
        <f t="shared" si="26"/>
        <v>121.57856625633602</v>
      </c>
      <c r="T172" s="184"/>
      <c r="U172" s="184"/>
      <c r="V172" s="184"/>
      <c r="W172" s="206"/>
      <c r="X172" s="44">
        <v>130</v>
      </c>
      <c r="Y172" s="81" t="s">
        <v>285</v>
      </c>
      <c r="AD172" s="47">
        <v>8138</v>
      </c>
      <c r="AE172" s="47">
        <v>93901</v>
      </c>
      <c r="AF172" s="47">
        <v>93901</v>
      </c>
      <c r="AG172" s="43">
        <v>70448</v>
      </c>
      <c r="AH172" s="47">
        <v>6904</v>
      </c>
      <c r="AI172" s="47">
        <v>450012.99999999994</v>
      </c>
      <c r="AJ172" s="47">
        <v>470832.99999999994</v>
      </c>
      <c r="AK172" s="100">
        <v>501561.99999999994</v>
      </c>
      <c r="AL172" s="182"/>
      <c r="AM172" s="111">
        <v>1220</v>
      </c>
      <c r="AN172" s="187">
        <f t="shared" si="25"/>
        <v>1220</v>
      </c>
      <c r="AO172" s="226">
        <v>13884</v>
      </c>
      <c r="AP172" s="226">
        <f t="shared" si="30"/>
        <v>15104</v>
      </c>
      <c r="AQ172" s="226">
        <v>6749</v>
      </c>
      <c r="AR172" s="226">
        <f t="shared" si="31"/>
        <v>21853</v>
      </c>
      <c r="AS172" s="226"/>
      <c r="AT172" s="185" t="str">
        <f t="shared" si="27"/>
        <v xml:space="preserve"> </v>
      </c>
      <c r="AU172" s="184"/>
      <c r="AV172" s="184"/>
      <c r="AW172" s="184"/>
    </row>
    <row r="173" spans="1:49" ht="15" customHeight="1">
      <c r="A173" s="44">
        <v>135</v>
      </c>
      <c r="B173" s="43" t="s">
        <v>286</v>
      </c>
      <c r="C173" s="47">
        <v>397360</v>
      </c>
      <c r="D173" s="47">
        <v>1388263</v>
      </c>
      <c r="E173" s="47">
        <v>2000504</v>
      </c>
      <c r="F173" s="183">
        <v>2409305</v>
      </c>
      <c r="G173" s="47">
        <v>329063</v>
      </c>
      <c r="H173" s="47">
        <v>464689</v>
      </c>
      <c r="I173" s="47">
        <v>1025828.0000000001</v>
      </c>
      <c r="J173" s="100">
        <v>1604980</v>
      </c>
      <c r="K173" s="182">
        <v>354150</v>
      </c>
      <c r="L173" s="111">
        <v>486325.00000000006</v>
      </c>
      <c r="M173" s="187">
        <f t="shared" si="32"/>
        <v>840475</v>
      </c>
      <c r="N173" s="226">
        <v>294820</v>
      </c>
      <c r="O173" s="226">
        <f t="shared" si="29"/>
        <v>1135295</v>
      </c>
      <c r="P173" s="226">
        <v>293934</v>
      </c>
      <c r="Q173" s="226">
        <f t="shared" si="28"/>
        <v>1429229</v>
      </c>
      <c r="R173" s="187">
        <v>588473</v>
      </c>
      <c r="S173" s="185">
        <f t="shared" si="26"/>
        <v>66.164901877735417</v>
      </c>
      <c r="T173" s="184"/>
      <c r="U173" s="184"/>
      <c r="V173" s="184"/>
      <c r="W173" s="206"/>
      <c r="X173" s="44">
        <v>131</v>
      </c>
      <c r="Y173" s="43" t="s">
        <v>286</v>
      </c>
      <c r="AD173" s="47">
        <v>622480</v>
      </c>
      <c r="AE173" s="47">
        <v>1204245</v>
      </c>
      <c r="AF173" s="47">
        <v>1752278</v>
      </c>
      <c r="AG173" s="43">
        <v>3090257.9999999991</v>
      </c>
      <c r="AH173" s="47">
        <v>444558</v>
      </c>
      <c r="AI173" s="47">
        <v>895889.00000000012</v>
      </c>
      <c r="AJ173" s="47">
        <v>1237188</v>
      </c>
      <c r="AK173" s="100">
        <v>2011703.0000000002</v>
      </c>
      <c r="AL173" s="182">
        <v>719197.00000000012</v>
      </c>
      <c r="AM173" s="111">
        <v>925919</v>
      </c>
      <c r="AN173" s="187">
        <f t="shared" si="25"/>
        <v>1645116</v>
      </c>
      <c r="AO173" s="226">
        <v>443672</v>
      </c>
      <c r="AP173" s="226">
        <f t="shared" si="30"/>
        <v>2088788</v>
      </c>
      <c r="AQ173" s="226">
        <v>340277</v>
      </c>
      <c r="AR173" s="226">
        <f t="shared" si="31"/>
        <v>2429065</v>
      </c>
      <c r="AS173" s="226">
        <v>840803.99999999977</v>
      </c>
      <c r="AT173" s="185">
        <f t="shared" si="27"/>
        <v>16.908719029695575</v>
      </c>
      <c r="AU173" s="184"/>
      <c r="AV173" s="184"/>
      <c r="AW173" s="184"/>
    </row>
    <row r="174" spans="1:49" ht="15" customHeight="1">
      <c r="A174" s="44">
        <v>136</v>
      </c>
      <c r="B174" s="81" t="s">
        <v>288</v>
      </c>
      <c r="C174" s="47">
        <v>450713</v>
      </c>
      <c r="D174" s="47">
        <v>1167846</v>
      </c>
      <c r="E174" s="47">
        <v>2180886</v>
      </c>
      <c r="F174" s="183">
        <v>2516965</v>
      </c>
      <c r="G174" s="47">
        <v>179672</v>
      </c>
      <c r="H174" s="47">
        <v>607188</v>
      </c>
      <c r="I174" s="47">
        <v>1270343.9999999998</v>
      </c>
      <c r="J174" s="100">
        <v>1590813</v>
      </c>
      <c r="K174" s="182">
        <v>570788</v>
      </c>
      <c r="L174" s="111">
        <v>427761</v>
      </c>
      <c r="M174" s="187">
        <f t="shared" si="32"/>
        <v>998549</v>
      </c>
      <c r="N174" s="226">
        <v>513706</v>
      </c>
      <c r="O174" s="226">
        <f>IF(SUM(M174:N174)=0,"  ",SUM(M174:N174))</f>
        <v>1512255</v>
      </c>
      <c r="P174" s="226">
        <v>597233</v>
      </c>
      <c r="Q174" s="226">
        <f t="shared" si="28"/>
        <v>2109488</v>
      </c>
      <c r="R174" s="187">
        <v>232972.00000000003</v>
      </c>
      <c r="S174" s="185">
        <f t="shared" si="26"/>
        <v>-59.184145427023687</v>
      </c>
      <c r="T174" s="184"/>
      <c r="U174" s="184"/>
      <c r="V174" s="184"/>
      <c r="W174" s="206"/>
      <c r="X174" s="44">
        <v>132</v>
      </c>
      <c r="Y174" s="81" t="s">
        <v>288</v>
      </c>
      <c r="AD174" s="47">
        <v>931693</v>
      </c>
      <c r="AE174" s="47">
        <v>2484433</v>
      </c>
      <c r="AF174" s="47">
        <v>2942314</v>
      </c>
      <c r="AG174" s="43">
        <v>3434188.9999999991</v>
      </c>
      <c r="AH174" s="47">
        <v>335996</v>
      </c>
      <c r="AI174" s="47">
        <v>1004634.9999999999</v>
      </c>
      <c r="AJ174" s="47">
        <v>3454380</v>
      </c>
      <c r="AK174" s="100">
        <v>5022152.9999999991</v>
      </c>
      <c r="AL174" s="182">
        <v>582101.00000000012</v>
      </c>
      <c r="AM174" s="111">
        <v>458580.99999999994</v>
      </c>
      <c r="AN174" s="187">
        <f t="shared" si="25"/>
        <v>1040682</v>
      </c>
      <c r="AO174" s="226">
        <v>1942780</v>
      </c>
      <c r="AP174" s="226">
        <f t="shared" si="30"/>
        <v>2983462</v>
      </c>
      <c r="AQ174" s="226">
        <v>418206.99999999994</v>
      </c>
      <c r="AR174" s="226">
        <f t="shared" si="31"/>
        <v>3401669</v>
      </c>
      <c r="AS174" s="226">
        <v>857879</v>
      </c>
      <c r="AT174" s="185">
        <f t="shared" si="27"/>
        <v>47.376314419662549</v>
      </c>
      <c r="AU174" s="184"/>
      <c r="AV174" s="184"/>
      <c r="AW174" s="184"/>
    </row>
    <row r="175" spans="1:49" ht="15" customHeight="1">
      <c r="A175" s="44">
        <v>137</v>
      </c>
      <c r="B175" s="81" t="s">
        <v>289</v>
      </c>
      <c r="C175" s="47">
        <v>210235</v>
      </c>
      <c r="D175" s="47">
        <v>473616</v>
      </c>
      <c r="E175" s="47">
        <v>583904</v>
      </c>
      <c r="F175" s="183">
        <v>583904</v>
      </c>
      <c r="G175" s="47" t="s">
        <v>344</v>
      </c>
      <c r="H175" s="47"/>
      <c r="I175" s="47"/>
      <c r="J175" s="100"/>
      <c r="K175" s="182"/>
      <c r="L175" s="111"/>
      <c r="M175" s="187" t="str">
        <f t="shared" si="32"/>
        <v/>
      </c>
      <c r="N175" s="226"/>
      <c r="O175" s="226" t="str">
        <f t="shared" si="29"/>
        <v xml:space="preserve">  </v>
      </c>
      <c r="P175" s="226"/>
      <c r="Q175" s="226" t="str">
        <f t="shared" si="28"/>
        <v xml:space="preserve">  </v>
      </c>
      <c r="R175" s="187"/>
      <c r="S175" s="185" t="str">
        <f t="shared" si="26"/>
        <v xml:space="preserve"> </v>
      </c>
      <c r="T175" s="184"/>
      <c r="U175" s="184"/>
      <c r="V175" s="184"/>
      <c r="W175" s="206"/>
      <c r="X175" s="44">
        <v>133</v>
      </c>
      <c r="Y175" s="81" t="s">
        <v>289</v>
      </c>
      <c r="AD175" s="47">
        <v>0</v>
      </c>
      <c r="AE175" s="47">
        <v>19009</v>
      </c>
      <c r="AF175" s="47">
        <v>19009</v>
      </c>
      <c r="AG175" s="43">
        <v>151627</v>
      </c>
      <c r="AH175" s="47">
        <v>82540</v>
      </c>
      <c r="AI175" s="47">
        <v>168008</v>
      </c>
      <c r="AJ175" s="47">
        <v>203255</v>
      </c>
      <c r="AK175" s="100">
        <v>211018</v>
      </c>
      <c r="AL175" s="182"/>
      <c r="AM175" s="111">
        <v>18214</v>
      </c>
      <c r="AN175" s="187">
        <f t="shared" si="25"/>
        <v>18214</v>
      </c>
      <c r="AO175" s="226">
        <v>167183</v>
      </c>
      <c r="AP175" s="226">
        <f t="shared" si="30"/>
        <v>185397</v>
      </c>
      <c r="AQ175" s="226">
        <v>144390</v>
      </c>
      <c r="AR175" s="226">
        <f t="shared" si="31"/>
        <v>329787</v>
      </c>
      <c r="AS175" s="226"/>
      <c r="AT175" s="185" t="str">
        <f t="shared" si="27"/>
        <v xml:space="preserve"> </v>
      </c>
      <c r="AU175" s="184"/>
      <c r="AV175" s="184"/>
      <c r="AW175" s="184"/>
    </row>
    <row r="176" spans="1:49" ht="15" customHeight="1">
      <c r="A176" s="44">
        <v>138</v>
      </c>
      <c r="B176" s="81" t="s">
        <v>290</v>
      </c>
      <c r="C176" s="47">
        <v>656272</v>
      </c>
      <c r="D176" s="47">
        <v>1308254</v>
      </c>
      <c r="E176" s="47">
        <v>1790215</v>
      </c>
      <c r="F176" s="183">
        <v>2350733</v>
      </c>
      <c r="G176" s="47">
        <v>508022</v>
      </c>
      <c r="H176" s="47">
        <v>1218073</v>
      </c>
      <c r="I176" s="47">
        <v>1799519</v>
      </c>
      <c r="J176" s="100">
        <v>2771533</v>
      </c>
      <c r="K176" s="182">
        <v>659884</v>
      </c>
      <c r="L176" s="111">
        <v>1052857</v>
      </c>
      <c r="M176" s="187">
        <f t="shared" si="32"/>
        <v>1712741</v>
      </c>
      <c r="N176" s="226">
        <v>601902</v>
      </c>
      <c r="O176" s="226">
        <f t="shared" si="29"/>
        <v>2314643</v>
      </c>
      <c r="P176" s="226">
        <v>792467</v>
      </c>
      <c r="Q176" s="226">
        <f t="shared" si="28"/>
        <v>3107110</v>
      </c>
      <c r="R176" s="187">
        <v>490865.99999999994</v>
      </c>
      <c r="S176" s="185">
        <f t="shared" ref="S176:S199" si="33">IFERROR(R176/K176*100-100," ")</f>
        <v>-25.613289608476649</v>
      </c>
      <c r="T176" s="184"/>
      <c r="U176" s="184"/>
      <c r="V176" s="184"/>
      <c r="W176" s="206"/>
      <c r="X176" s="44">
        <v>134</v>
      </c>
      <c r="Y176" s="81" t="s">
        <v>290</v>
      </c>
      <c r="AD176" s="47">
        <v>459789</v>
      </c>
      <c r="AE176" s="47">
        <v>689996</v>
      </c>
      <c r="AF176" s="47">
        <v>944589</v>
      </c>
      <c r="AG176" s="43">
        <v>1443484.9999999998</v>
      </c>
      <c r="AH176" s="47">
        <v>1766051</v>
      </c>
      <c r="AI176" s="47">
        <v>2520840</v>
      </c>
      <c r="AJ176" s="47">
        <v>3242957</v>
      </c>
      <c r="AK176" s="100">
        <v>3715693</v>
      </c>
      <c r="AL176" s="182">
        <v>143370</v>
      </c>
      <c r="AM176" s="111">
        <v>209046</v>
      </c>
      <c r="AN176" s="187">
        <f t="shared" ref="AN176:AN197" si="34">IF(SUM(AM176,AL176)=0,"",SUM(AL176,AM176))</f>
        <v>352416</v>
      </c>
      <c r="AO176" s="226">
        <v>624584</v>
      </c>
      <c r="AP176" s="226">
        <f t="shared" si="30"/>
        <v>977000</v>
      </c>
      <c r="AQ176" s="226">
        <v>363517</v>
      </c>
      <c r="AR176" s="226">
        <f t="shared" si="31"/>
        <v>1340517</v>
      </c>
      <c r="AS176" s="226">
        <v>387443</v>
      </c>
      <c r="AT176" s="185">
        <f t="shared" ref="AT176:AT199" si="35">IFERROR(AS176/AL176*100-100," ")</f>
        <v>170.23993862035292</v>
      </c>
      <c r="AU176" s="184"/>
      <c r="AV176" s="184"/>
      <c r="AW176" s="184"/>
    </row>
    <row r="177" spans="1:49" ht="15" customHeight="1">
      <c r="A177" s="44">
        <v>139</v>
      </c>
      <c r="B177" s="81" t="s">
        <v>291</v>
      </c>
      <c r="C177" s="47">
        <v>14268</v>
      </c>
      <c r="D177" s="47">
        <v>34495</v>
      </c>
      <c r="E177" s="47">
        <v>83274</v>
      </c>
      <c r="F177" s="183">
        <v>92203</v>
      </c>
      <c r="G177" s="47">
        <v>12133</v>
      </c>
      <c r="H177" s="47">
        <v>20503</v>
      </c>
      <c r="I177" s="47">
        <v>116148</v>
      </c>
      <c r="J177" s="100">
        <v>122691</v>
      </c>
      <c r="K177" s="182">
        <v>16635</v>
      </c>
      <c r="L177" s="111">
        <v>69047</v>
      </c>
      <c r="M177" s="187">
        <f t="shared" si="32"/>
        <v>85682</v>
      </c>
      <c r="N177" s="226">
        <v>6315</v>
      </c>
      <c r="O177" s="226">
        <f t="shared" si="29"/>
        <v>91997</v>
      </c>
      <c r="P177" s="226">
        <v>3398</v>
      </c>
      <c r="Q177" s="226">
        <f t="shared" si="28"/>
        <v>95395</v>
      </c>
      <c r="R177" s="187"/>
      <c r="S177" s="185">
        <f t="shared" si="33"/>
        <v>-100</v>
      </c>
      <c r="T177" s="184"/>
      <c r="U177" s="184"/>
      <c r="V177" s="184"/>
      <c r="W177" s="206"/>
      <c r="X177" s="44">
        <v>135</v>
      </c>
      <c r="Y177" s="81" t="s">
        <v>291</v>
      </c>
      <c r="AD177" s="47">
        <v>210675.99999999997</v>
      </c>
      <c r="AE177" s="47">
        <v>507616.99999999988</v>
      </c>
      <c r="AF177" s="47">
        <v>798293.99999999988</v>
      </c>
      <c r="AG177" s="43">
        <v>964352.99999999965</v>
      </c>
      <c r="AH177" s="47">
        <v>97975</v>
      </c>
      <c r="AI177" s="47">
        <v>299896</v>
      </c>
      <c r="AJ177" s="47">
        <v>1301989</v>
      </c>
      <c r="AK177" s="100">
        <v>1550440</v>
      </c>
      <c r="AL177" s="182">
        <v>380548</v>
      </c>
      <c r="AM177" s="111">
        <v>282774</v>
      </c>
      <c r="AN177" s="187">
        <f t="shared" si="34"/>
        <v>663322</v>
      </c>
      <c r="AO177" s="226">
        <v>371620</v>
      </c>
      <c r="AP177" s="226">
        <f t="shared" si="30"/>
        <v>1034942</v>
      </c>
      <c r="AQ177" s="226">
        <v>208162</v>
      </c>
      <c r="AR177" s="226">
        <f t="shared" si="31"/>
        <v>1243104</v>
      </c>
      <c r="AS177" s="226">
        <v>1138446</v>
      </c>
      <c r="AT177" s="185">
        <f t="shared" si="35"/>
        <v>199.15963295037682</v>
      </c>
      <c r="AU177" s="184"/>
      <c r="AV177" s="184"/>
      <c r="AW177" s="184"/>
    </row>
    <row r="178" spans="1:49" ht="15" customHeight="1">
      <c r="A178" s="44">
        <v>140</v>
      </c>
      <c r="B178" s="81" t="s">
        <v>292</v>
      </c>
      <c r="C178" s="47"/>
      <c r="D178" s="47"/>
      <c r="E178" s="47"/>
      <c r="F178" s="183"/>
      <c r="G178" s="47" t="s">
        <v>344</v>
      </c>
      <c r="H178" s="47"/>
      <c r="I178" s="47"/>
      <c r="J178" s="100"/>
      <c r="K178" s="182"/>
      <c r="L178" s="111"/>
      <c r="M178" s="187" t="str">
        <f t="shared" si="32"/>
        <v/>
      </c>
      <c r="N178" s="226"/>
      <c r="O178" s="226" t="str">
        <f t="shared" si="29"/>
        <v xml:space="preserve">  </v>
      </c>
      <c r="P178" s="226"/>
      <c r="Q178" s="226" t="str">
        <f t="shared" si="28"/>
        <v xml:space="preserve">  </v>
      </c>
      <c r="R178" s="187"/>
      <c r="S178" s="185" t="str">
        <f t="shared" si="33"/>
        <v xml:space="preserve"> </v>
      </c>
      <c r="T178" s="184"/>
      <c r="U178" s="184"/>
      <c r="V178" s="184"/>
      <c r="W178" s="206"/>
      <c r="X178" s="44">
        <v>136</v>
      </c>
      <c r="Y178" s="81" t="s">
        <v>292</v>
      </c>
      <c r="AD178" s="47">
        <v>1418805</v>
      </c>
      <c r="AE178" s="47">
        <v>1436033</v>
      </c>
      <c r="AF178" s="47">
        <v>1436033</v>
      </c>
      <c r="AG178" s="43">
        <v>1447952.9999999998</v>
      </c>
      <c r="AH178" s="47">
        <v>37412</v>
      </c>
      <c r="AI178" s="47">
        <v>47837</v>
      </c>
      <c r="AJ178" s="47">
        <v>62689</v>
      </c>
      <c r="AK178" s="100">
        <v>65189</v>
      </c>
      <c r="AL178" s="182">
        <v>20050</v>
      </c>
      <c r="AM178" s="111"/>
      <c r="AN178" s="187">
        <f t="shared" si="34"/>
        <v>20050</v>
      </c>
      <c r="AO178" s="226">
        <v>15101</v>
      </c>
      <c r="AP178" s="226">
        <f t="shared" si="30"/>
        <v>35151</v>
      </c>
      <c r="AQ178" s="226"/>
      <c r="AR178" s="226">
        <f t="shared" si="31"/>
        <v>35151</v>
      </c>
      <c r="AS178" s="226">
        <v>12000</v>
      </c>
      <c r="AT178" s="185">
        <f t="shared" si="35"/>
        <v>-40.149625935162092</v>
      </c>
      <c r="AU178" s="184"/>
      <c r="AV178" s="184"/>
      <c r="AW178" s="184"/>
    </row>
    <row r="179" spans="1:49" ht="15" customHeight="1">
      <c r="A179" s="44">
        <v>141</v>
      </c>
      <c r="B179" s="81" t="s">
        <v>293</v>
      </c>
      <c r="C179" s="47">
        <v>313753</v>
      </c>
      <c r="D179" s="47">
        <v>334095</v>
      </c>
      <c r="E179" s="47">
        <v>367046</v>
      </c>
      <c r="F179" s="183">
        <v>371361</v>
      </c>
      <c r="G179" s="47">
        <v>10692</v>
      </c>
      <c r="H179" s="47">
        <v>15043</v>
      </c>
      <c r="I179" s="47">
        <v>144770</v>
      </c>
      <c r="J179" s="100">
        <v>156292</v>
      </c>
      <c r="K179" s="182">
        <v>22701</v>
      </c>
      <c r="L179" s="111">
        <v>2292</v>
      </c>
      <c r="M179" s="187">
        <f t="shared" si="32"/>
        <v>24993</v>
      </c>
      <c r="N179" s="226"/>
      <c r="O179" s="226">
        <f t="shared" si="29"/>
        <v>24993</v>
      </c>
      <c r="P179" s="226">
        <v>12268</v>
      </c>
      <c r="Q179" s="226">
        <f t="shared" si="28"/>
        <v>37261</v>
      </c>
      <c r="R179" s="187">
        <v>15536</v>
      </c>
      <c r="S179" s="185">
        <f t="shared" si="33"/>
        <v>-31.562486234086606</v>
      </c>
      <c r="T179" s="184"/>
      <c r="U179" s="184"/>
      <c r="V179" s="184"/>
      <c r="W179" s="206"/>
      <c r="X179" s="44">
        <v>137</v>
      </c>
      <c r="Y179" s="81" t="s">
        <v>293</v>
      </c>
      <c r="AD179" s="47">
        <v>155718</v>
      </c>
      <c r="AE179" s="47">
        <v>877784</v>
      </c>
      <c r="AF179" s="47">
        <v>1213306</v>
      </c>
      <c r="AG179" s="43">
        <v>1495504.9999999995</v>
      </c>
      <c r="AH179" s="47">
        <v>710476</v>
      </c>
      <c r="AI179" s="47">
        <v>983971</v>
      </c>
      <c r="AJ179" s="47">
        <v>3912354.9999999995</v>
      </c>
      <c r="AK179" s="100">
        <v>4204374</v>
      </c>
      <c r="AL179" s="182">
        <v>355771.00000000006</v>
      </c>
      <c r="AM179" s="111">
        <v>144080</v>
      </c>
      <c r="AN179" s="187">
        <f t="shared" si="34"/>
        <v>499851.00000000006</v>
      </c>
      <c r="AO179" s="226">
        <v>338299.00000000012</v>
      </c>
      <c r="AP179" s="226">
        <f t="shared" si="30"/>
        <v>838150.00000000023</v>
      </c>
      <c r="AQ179" s="226">
        <v>548296</v>
      </c>
      <c r="AR179" s="226">
        <f t="shared" si="31"/>
        <v>1386446.0000000002</v>
      </c>
      <c r="AS179" s="226">
        <v>178744.99999999997</v>
      </c>
      <c r="AT179" s="185">
        <f t="shared" si="35"/>
        <v>-49.758412012221363</v>
      </c>
      <c r="AU179" s="184"/>
      <c r="AV179" s="184"/>
      <c r="AW179" s="184"/>
    </row>
    <row r="180" spans="1:49" ht="15" customHeight="1">
      <c r="A180" s="44">
        <v>142</v>
      </c>
      <c r="B180" s="81" t="s">
        <v>294</v>
      </c>
      <c r="C180" s="47"/>
      <c r="D180" s="47"/>
      <c r="E180" s="47"/>
      <c r="F180" s="183"/>
      <c r="G180" s="47" t="s">
        <v>344</v>
      </c>
      <c r="H180" s="47"/>
      <c r="I180" s="47"/>
      <c r="J180" s="100"/>
      <c r="K180" s="182"/>
      <c r="L180" s="111"/>
      <c r="M180" s="187" t="str">
        <f t="shared" si="32"/>
        <v/>
      </c>
      <c r="N180" s="226">
        <v>40583</v>
      </c>
      <c r="O180" s="226">
        <f t="shared" si="29"/>
        <v>40583</v>
      </c>
      <c r="P180" s="226"/>
      <c r="Q180" s="226">
        <f t="shared" si="28"/>
        <v>40583</v>
      </c>
      <c r="R180" s="187"/>
      <c r="S180" s="185" t="str">
        <f t="shared" si="33"/>
        <v xml:space="preserve"> </v>
      </c>
      <c r="T180" s="184"/>
      <c r="U180" s="184"/>
      <c r="V180" s="184"/>
      <c r="W180" s="206"/>
      <c r="X180" s="44">
        <v>138</v>
      </c>
      <c r="Y180" s="81" t="s">
        <v>294</v>
      </c>
      <c r="AD180" s="47">
        <v>438480.00000000006</v>
      </c>
      <c r="AE180" s="47">
        <v>1854102</v>
      </c>
      <c r="AF180" s="47">
        <v>2714769</v>
      </c>
      <c r="AG180" s="43">
        <v>3233264</v>
      </c>
      <c r="AH180" s="47">
        <v>81678</v>
      </c>
      <c r="AI180" s="47">
        <v>1089880</v>
      </c>
      <c r="AJ180" s="47">
        <v>1298775</v>
      </c>
      <c r="AK180" s="100">
        <v>1713742</v>
      </c>
      <c r="AL180" s="182">
        <v>195615</v>
      </c>
      <c r="AM180" s="111">
        <v>339452</v>
      </c>
      <c r="AN180" s="187">
        <f t="shared" si="34"/>
        <v>535067</v>
      </c>
      <c r="AO180" s="226">
        <v>275599</v>
      </c>
      <c r="AP180" s="226">
        <f t="shared" si="30"/>
        <v>810666</v>
      </c>
      <c r="AQ180" s="226">
        <v>175643</v>
      </c>
      <c r="AR180" s="226">
        <f t="shared" si="31"/>
        <v>986309</v>
      </c>
      <c r="AS180" s="226">
        <v>1064572</v>
      </c>
      <c r="AT180" s="185">
        <f t="shared" si="35"/>
        <v>444.21797919382459</v>
      </c>
      <c r="AU180" s="184"/>
      <c r="AV180" s="184"/>
      <c r="AW180" s="184"/>
    </row>
    <row r="181" spans="1:49" ht="15" customHeight="1">
      <c r="A181" s="44">
        <v>143</v>
      </c>
      <c r="B181" s="43" t="s">
        <v>295</v>
      </c>
      <c r="C181" s="47"/>
      <c r="D181" s="47"/>
      <c r="E181" s="47"/>
      <c r="F181" s="183"/>
      <c r="G181" s="47" t="s">
        <v>344</v>
      </c>
      <c r="H181" s="47"/>
      <c r="I181" s="47">
        <v>165216</v>
      </c>
      <c r="J181" s="100">
        <v>165216</v>
      </c>
      <c r="K181" s="182"/>
      <c r="L181" s="111"/>
      <c r="M181" s="187" t="str">
        <f t="shared" si="32"/>
        <v/>
      </c>
      <c r="N181" s="226"/>
      <c r="O181" s="226" t="str">
        <f t="shared" si="29"/>
        <v xml:space="preserve">  </v>
      </c>
      <c r="P181" s="226"/>
      <c r="Q181" s="226" t="str">
        <f t="shared" si="28"/>
        <v xml:space="preserve">  </v>
      </c>
      <c r="R181" s="187"/>
      <c r="S181" s="185" t="str">
        <f t="shared" si="33"/>
        <v xml:space="preserve"> </v>
      </c>
      <c r="T181" s="184"/>
      <c r="U181" s="184"/>
      <c r="V181" s="184"/>
      <c r="W181" s="206"/>
      <c r="X181" s="44">
        <v>139</v>
      </c>
      <c r="Y181" s="43" t="s">
        <v>295</v>
      </c>
      <c r="AD181" s="47">
        <v>5488</v>
      </c>
      <c r="AE181" s="47">
        <v>5488</v>
      </c>
      <c r="AF181" s="47">
        <v>5488</v>
      </c>
      <c r="AG181" s="43">
        <v>5488</v>
      </c>
      <c r="AH181" s="47">
        <v>1099</v>
      </c>
      <c r="AI181" s="47">
        <v>1099</v>
      </c>
      <c r="AJ181" s="47">
        <v>3792</v>
      </c>
      <c r="AK181" s="100">
        <v>7665</v>
      </c>
      <c r="AL181" s="182"/>
      <c r="AM181" s="111"/>
      <c r="AN181" s="187" t="str">
        <f t="shared" si="34"/>
        <v/>
      </c>
      <c r="AO181" s="226"/>
      <c r="AP181" s="226" t="str">
        <f t="shared" si="30"/>
        <v xml:space="preserve">  </v>
      </c>
      <c r="AQ181" s="226">
        <v>107804.99999999999</v>
      </c>
      <c r="AR181" s="226">
        <f t="shared" si="31"/>
        <v>107804.99999999999</v>
      </c>
      <c r="AS181" s="226">
        <v>9156</v>
      </c>
      <c r="AT181" s="185" t="str">
        <f t="shared" si="35"/>
        <v xml:space="preserve"> </v>
      </c>
      <c r="AU181" s="184"/>
      <c r="AV181" s="184"/>
      <c r="AW181" s="184"/>
    </row>
    <row r="182" spans="1:49" ht="15" customHeight="1">
      <c r="A182" s="44">
        <v>144</v>
      </c>
      <c r="B182" s="43" t="s">
        <v>50</v>
      </c>
      <c r="C182" s="47">
        <v>11860890.000000004</v>
      </c>
      <c r="D182" s="47">
        <v>17397248</v>
      </c>
      <c r="E182" s="47">
        <v>22716270</v>
      </c>
      <c r="F182" s="183">
        <v>27233834</v>
      </c>
      <c r="G182" s="47">
        <v>9061641</v>
      </c>
      <c r="H182" s="47">
        <v>13645210.999999998</v>
      </c>
      <c r="I182" s="47">
        <v>21950369.999999989</v>
      </c>
      <c r="J182" s="100">
        <v>25689342.000000011</v>
      </c>
      <c r="K182" s="182">
        <v>7042110.9999999972</v>
      </c>
      <c r="L182" s="111">
        <v>6496611.9999999972</v>
      </c>
      <c r="M182" s="187">
        <f t="shared" si="32"/>
        <v>13538722.999999994</v>
      </c>
      <c r="N182" s="226">
        <v>8828561.0000000056</v>
      </c>
      <c r="O182" s="226">
        <f t="shared" si="29"/>
        <v>22367284</v>
      </c>
      <c r="P182" s="226">
        <v>5951569.9999999972</v>
      </c>
      <c r="Q182" s="226">
        <f t="shared" si="28"/>
        <v>28318853.999999996</v>
      </c>
      <c r="R182" s="187">
        <v>7513164</v>
      </c>
      <c r="S182" s="185">
        <f t="shared" si="33"/>
        <v>6.6890879737624687</v>
      </c>
      <c r="T182" s="184"/>
      <c r="U182" s="184"/>
      <c r="V182" s="184"/>
      <c r="W182" s="206"/>
      <c r="X182" s="44">
        <v>140</v>
      </c>
      <c r="Y182" s="43" t="s">
        <v>50</v>
      </c>
      <c r="AD182" s="47">
        <v>3513259</v>
      </c>
      <c r="AE182" s="47">
        <v>6700992</v>
      </c>
      <c r="AF182" s="47">
        <v>9754945</v>
      </c>
      <c r="AG182" s="43">
        <v>12799285.000000006</v>
      </c>
      <c r="AH182" s="47">
        <v>2784268</v>
      </c>
      <c r="AI182" s="47">
        <v>5837900.9999999991</v>
      </c>
      <c r="AJ182" s="47">
        <v>9278436</v>
      </c>
      <c r="AK182" s="100">
        <v>13555804.000000004</v>
      </c>
      <c r="AL182" s="182">
        <v>4342858.0000000009</v>
      </c>
      <c r="AM182" s="111">
        <v>5196175.9999999991</v>
      </c>
      <c r="AN182" s="187">
        <f t="shared" si="34"/>
        <v>9539034</v>
      </c>
      <c r="AO182" s="226">
        <v>3197063</v>
      </c>
      <c r="AP182" s="226">
        <f t="shared" si="30"/>
        <v>12736097</v>
      </c>
      <c r="AQ182" s="226">
        <v>5504189.9999999991</v>
      </c>
      <c r="AR182" s="226">
        <f t="shared" si="31"/>
        <v>18240287</v>
      </c>
      <c r="AS182" s="226">
        <v>2694350</v>
      </c>
      <c r="AT182" s="185">
        <f t="shared" si="35"/>
        <v>-37.959058297554293</v>
      </c>
      <c r="AU182" s="184"/>
      <c r="AV182" s="184"/>
      <c r="AW182" s="184"/>
    </row>
    <row r="183" spans="1:49" ht="15" customHeight="1">
      <c r="A183" s="44">
        <v>145</v>
      </c>
      <c r="B183" s="43" t="s">
        <v>297</v>
      </c>
      <c r="C183" s="47">
        <v>2288844.0000000005</v>
      </c>
      <c r="D183" s="47">
        <v>3673511.0000000009</v>
      </c>
      <c r="E183" s="47">
        <v>5407039.0000000009</v>
      </c>
      <c r="F183" s="183">
        <v>9205656.0000000019</v>
      </c>
      <c r="G183" s="47">
        <v>3797270</v>
      </c>
      <c r="H183" s="47">
        <v>7948432.9999999972</v>
      </c>
      <c r="I183" s="47">
        <v>10060692</v>
      </c>
      <c r="J183" s="100">
        <v>15792114.999999991</v>
      </c>
      <c r="K183" s="182">
        <v>1585527.9999999995</v>
      </c>
      <c r="L183" s="111">
        <v>1457404</v>
      </c>
      <c r="M183" s="187">
        <f t="shared" si="32"/>
        <v>3042931.9999999995</v>
      </c>
      <c r="N183" s="226">
        <v>3303540.9999999995</v>
      </c>
      <c r="O183" s="226">
        <f t="shared" si="29"/>
        <v>6346472.9999999991</v>
      </c>
      <c r="P183" s="226">
        <v>1071358</v>
      </c>
      <c r="Q183" s="226">
        <f t="shared" si="28"/>
        <v>7417830.9999999991</v>
      </c>
      <c r="R183" s="187">
        <v>3181944.9999999995</v>
      </c>
      <c r="S183" s="185">
        <f t="shared" si="33"/>
        <v>100.68677437421479</v>
      </c>
      <c r="T183" s="184"/>
      <c r="U183" s="184"/>
      <c r="V183" s="184"/>
      <c r="W183" s="206"/>
      <c r="X183" s="44">
        <v>141</v>
      </c>
      <c r="Y183" s="43" t="s">
        <v>297</v>
      </c>
      <c r="AD183" s="47">
        <v>1265419.0000000002</v>
      </c>
      <c r="AE183" s="47">
        <v>3055414</v>
      </c>
      <c r="AF183" s="47">
        <v>12358089.000000002</v>
      </c>
      <c r="AG183" s="43">
        <v>12974338</v>
      </c>
      <c r="AH183" s="47">
        <v>870838</v>
      </c>
      <c r="AI183" s="47">
        <v>2154764</v>
      </c>
      <c r="AJ183" s="47">
        <v>3704106</v>
      </c>
      <c r="AK183" s="100">
        <v>5983315</v>
      </c>
      <c r="AL183" s="182">
        <v>1622596</v>
      </c>
      <c r="AM183" s="111">
        <v>2573357</v>
      </c>
      <c r="AN183" s="187">
        <f t="shared" si="34"/>
        <v>4195953</v>
      </c>
      <c r="AO183" s="226">
        <v>1556520.9999999998</v>
      </c>
      <c r="AP183" s="226">
        <f t="shared" si="30"/>
        <v>5752474</v>
      </c>
      <c r="AQ183" s="226">
        <v>5604137</v>
      </c>
      <c r="AR183" s="226">
        <f t="shared" si="31"/>
        <v>11356611</v>
      </c>
      <c r="AS183" s="226">
        <v>1001617.9999999999</v>
      </c>
      <c r="AT183" s="185">
        <f t="shared" si="35"/>
        <v>-38.270647776772535</v>
      </c>
      <c r="AU183" s="184"/>
      <c r="AV183" s="184"/>
      <c r="AW183" s="184"/>
    </row>
    <row r="184" spans="1:49" ht="15" customHeight="1">
      <c r="A184" s="44">
        <v>146</v>
      </c>
      <c r="B184" s="81" t="s">
        <v>71</v>
      </c>
      <c r="C184" s="47">
        <v>65431</v>
      </c>
      <c r="D184" s="47">
        <v>578492.00000000012</v>
      </c>
      <c r="E184" s="47">
        <v>888783.00000000023</v>
      </c>
      <c r="F184" s="183">
        <v>1587866.0000000005</v>
      </c>
      <c r="G184" s="47">
        <v>1009312</v>
      </c>
      <c r="H184" s="47">
        <v>1239320</v>
      </c>
      <c r="I184" s="47">
        <v>1673522.0000000002</v>
      </c>
      <c r="J184" s="100">
        <v>1904708</v>
      </c>
      <c r="K184" s="182">
        <v>263132</v>
      </c>
      <c r="L184" s="111">
        <v>549904</v>
      </c>
      <c r="M184" s="187">
        <f t="shared" si="32"/>
        <v>813036</v>
      </c>
      <c r="N184" s="226">
        <v>956822.99999999988</v>
      </c>
      <c r="O184" s="226">
        <f t="shared" si="29"/>
        <v>1769859</v>
      </c>
      <c r="P184" s="226">
        <v>168991</v>
      </c>
      <c r="Q184" s="226">
        <f t="shared" si="28"/>
        <v>1938850</v>
      </c>
      <c r="R184" s="187">
        <v>190505</v>
      </c>
      <c r="S184" s="185">
        <f t="shared" si="33"/>
        <v>-27.6009759360321</v>
      </c>
      <c r="T184" s="184"/>
      <c r="U184" s="184"/>
      <c r="V184" s="184"/>
      <c r="W184" s="206"/>
      <c r="X184" s="44">
        <v>142</v>
      </c>
      <c r="Y184" s="81" t="s">
        <v>71</v>
      </c>
      <c r="AD184" s="47">
        <v>4198567.0000000009</v>
      </c>
      <c r="AE184" s="47">
        <v>9130530.0000000019</v>
      </c>
      <c r="AF184" s="47">
        <v>12654845</v>
      </c>
      <c r="AG184" s="43">
        <v>15487936.000000006</v>
      </c>
      <c r="AH184" s="47">
        <v>3278774</v>
      </c>
      <c r="AI184" s="47">
        <v>4497725</v>
      </c>
      <c r="AJ184" s="47">
        <v>6935272</v>
      </c>
      <c r="AK184" s="100">
        <v>8393328.9999999981</v>
      </c>
      <c r="AL184" s="182">
        <v>1636450</v>
      </c>
      <c r="AM184" s="111">
        <v>673406</v>
      </c>
      <c r="AN184" s="187">
        <f t="shared" si="34"/>
        <v>2309856</v>
      </c>
      <c r="AO184" s="226">
        <v>2241188.9999999995</v>
      </c>
      <c r="AP184" s="226">
        <f t="shared" si="30"/>
        <v>4551045</v>
      </c>
      <c r="AQ184" s="226">
        <v>15910755.000000002</v>
      </c>
      <c r="AR184" s="226">
        <f t="shared" si="31"/>
        <v>20461800</v>
      </c>
      <c r="AS184" s="226">
        <v>1300540</v>
      </c>
      <c r="AT184" s="185">
        <f t="shared" si="35"/>
        <v>-20.526749977084549</v>
      </c>
      <c r="AU184" s="184"/>
      <c r="AV184" s="184"/>
      <c r="AW184" s="184"/>
    </row>
    <row r="185" spans="1:49" ht="15" customHeight="1">
      <c r="A185" s="44">
        <v>147</v>
      </c>
      <c r="B185" s="81" t="s">
        <v>298</v>
      </c>
      <c r="C185" s="47">
        <v>190447</v>
      </c>
      <c r="D185" s="47">
        <v>378505</v>
      </c>
      <c r="E185" s="47">
        <v>650418</v>
      </c>
      <c r="F185" s="183">
        <v>1250423</v>
      </c>
      <c r="G185" s="47">
        <v>327955</v>
      </c>
      <c r="H185" s="47">
        <v>985476</v>
      </c>
      <c r="I185" s="47">
        <v>1821580</v>
      </c>
      <c r="J185" s="100">
        <v>3281104.9999999995</v>
      </c>
      <c r="K185" s="182">
        <v>330995</v>
      </c>
      <c r="L185" s="111">
        <v>1792940.0000000002</v>
      </c>
      <c r="M185" s="187">
        <f t="shared" si="32"/>
        <v>2123935</v>
      </c>
      <c r="N185" s="226">
        <v>495999.99999999994</v>
      </c>
      <c r="O185" s="226">
        <f t="shared" si="29"/>
        <v>2619935</v>
      </c>
      <c r="P185" s="226">
        <v>419276.00000000006</v>
      </c>
      <c r="Q185" s="226">
        <f t="shared" si="28"/>
        <v>3039211</v>
      </c>
      <c r="R185" s="187">
        <v>678092</v>
      </c>
      <c r="S185" s="185">
        <f t="shared" si="33"/>
        <v>104.86472605326361</v>
      </c>
      <c r="T185" s="184"/>
      <c r="U185" s="184"/>
      <c r="V185" s="184"/>
      <c r="W185" s="206"/>
      <c r="X185" s="44">
        <v>143</v>
      </c>
      <c r="Y185" s="81" t="s">
        <v>298</v>
      </c>
      <c r="AD185" s="47">
        <v>1227732</v>
      </c>
      <c r="AE185" s="47">
        <v>2294709</v>
      </c>
      <c r="AF185" s="47">
        <v>3122497</v>
      </c>
      <c r="AG185" s="43">
        <v>4212544</v>
      </c>
      <c r="AH185" s="47">
        <v>548124</v>
      </c>
      <c r="AI185" s="47">
        <v>1077458.0000000002</v>
      </c>
      <c r="AJ185" s="47">
        <v>1981672.0000000005</v>
      </c>
      <c r="AK185" s="100">
        <v>2849786.0000000009</v>
      </c>
      <c r="AL185" s="182">
        <v>565532</v>
      </c>
      <c r="AM185" s="111">
        <v>380478</v>
      </c>
      <c r="AN185" s="187">
        <f t="shared" si="34"/>
        <v>946010</v>
      </c>
      <c r="AO185" s="226">
        <v>508780.99999999994</v>
      </c>
      <c r="AP185" s="226">
        <f t="shared" si="30"/>
        <v>1454791</v>
      </c>
      <c r="AQ185" s="226">
        <v>266362</v>
      </c>
      <c r="AR185" s="226">
        <f t="shared" si="31"/>
        <v>1721153</v>
      </c>
      <c r="AS185" s="226">
        <v>370145.99999999994</v>
      </c>
      <c r="AT185" s="185">
        <f t="shared" si="35"/>
        <v>-34.549061768388</v>
      </c>
      <c r="AU185" s="184"/>
      <c r="AV185" s="184"/>
      <c r="AW185" s="184"/>
    </row>
    <row r="186" spans="1:49" ht="15" customHeight="1">
      <c r="A186" s="44">
        <v>148</v>
      </c>
      <c r="B186" s="81" t="s">
        <v>65</v>
      </c>
      <c r="C186" s="47">
        <v>6998</v>
      </c>
      <c r="D186" s="47">
        <v>13051</v>
      </c>
      <c r="E186" s="47">
        <v>21188</v>
      </c>
      <c r="F186" s="183">
        <v>35144</v>
      </c>
      <c r="G186" s="47">
        <v>2196</v>
      </c>
      <c r="H186" s="47">
        <v>24488</v>
      </c>
      <c r="I186" s="47">
        <v>53550</v>
      </c>
      <c r="J186" s="100">
        <v>66658</v>
      </c>
      <c r="K186" s="182">
        <v>26623</v>
      </c>
      <c r="L186" s="111">
        <v>13478</v>
      </c>
      <c r="M186" s="187">
        <f t="shared" si="32"/>
        <v>40101</v>
      </c>
      <c r="N186" s="226">
        <v>4477</v>
      </c>
      <c r="O186" s="226">
        <f t="shared" si="29"/>
        <v>44578</v>
      </c>
      <c r="P186" s="226">
        <v>19477</v>
      </c>
      <c r="Q186" s="226">
        <f t="shared" si="28"/>
        <v>64055</v>
      </c>
      <c r="R186" s="187">
        <v>38249</v>
      </c>
      <c r="S186" s="185">
        <f t="shared" si="33"/>
        <v>43.669008000600996</v>
      </c>
      <c r="T186" s="184"/>
      <c r="U186" s="184"/>
      <c r="V186" s="184"/>
      <c r="W186" s="206"/>
      <c r="X186" s="44">
        <v>144</v>
      </c>
      <c r="Y186" s="81" t="s">
        <v>65</v>
      </c>
      <c r="AD186" s="47">
        <v>1132767</v>
      </c>
      <c r="AE186" s="47">
        <v>2021739</v>
      </c>
      <c r="AF186" s="47">
        <v>2685369</v>
      </c>
      <c r="AG186" s="43">
        <v>3406502</v>
      </c>
      <c r="AH186" s="47">
        <v>239325</v>
      </c>
      <c r="AI186" s="47">
        <v>1311288</v>
      </c>
      <c r="AJ186" s="47">
        <v>1967465.0000000002</v>
      </c>
      <c r="AK186" s="100">
        <v>2978435.0000000009</v>
      </c>
      <c r="AL186" s="182">
        <v>1435619</v>
      </c>
      <c r="AM186" s="111">
        <v>1354663</v>
      </c>
      <c r="AN186" s="187">
        <f t="shared" si="34"/>
        <v>2790282</v>
      </c>
      <c r="AO186" s="226">
        <v>1414419.9999999993</v>
      </c>
      <c r="AP186" s="226">
        <f t="shared" si="30"/>
        <v>4204701.9999999991</v>
      </c>
      <c r="AQ186" s="226">
        <v>549106</v>
      </c>
      <c r="AR186" s="226">
        <f t="shared" si="31"/>
        <v>4753807.9999999991</v>
      </c>
      <c r="AS186" s="226">
        <v>171590</v>
      </c>
      <c r="AT186" s="185">
        <f t="shared" si="35"/>
        <v>-88.047664456934598</v>
      </c>
      <c r="AU186" s="184"/>
      <c r="AV186" s="184"/>
      <c r="AW186" s="184"/>
    </row>
    <row r="187" spans="1:49" ht="15" customHeight="1">
      <c r="A187" s="44">
        <v>149</v>
      </c>
      <c r="B187" s="81" t="s">
        <v>299</v>
      </c>
      <c r="C187" s="47"/>
      <c r="D187" s="47"/>
      <c r="E187" s="47"/>
      <c r="F187" s="183"/>
      <c r="G187" s="47"/>
      <c r="H187" s="47"/>
      <c r="I187" s="47"/>
      <c r="J187" s="100"/>
      <c r="K187" s="182"/>
      <c r="L187" s="111"/>
      <c r="M187" s="187" t="str">
        <f t="shared" si="32"/>
        <v/>
      </c>
      <c r="N187" s="226"/>
      <c r="O187" s="226" t="str">
        <f t="shared" si="29"/>
        <v xml:space="preserve">  </v>
      </c>
      <c r="P187" s="226"/>
      <c r="Q187" s="226" t="str">
        <f t="shared" si="28"/>
        <v xml:space="preserve">  </v>
      </c>
      <c r="R187" s="187"/>
      <c r="S187" s="185" t="str">
        <f t="shared" si="33"/>
        <v xml:space="preserve"> </v>
      </c>
      <c r="T187" s="184"/>
      <c r="U187" s="184"/>
      <c r="V187" s="184"/>
      <c r="W187" s="206"/>
      <c r="X187" s="44">
        <v>145</v>
      </c>
      <c r="Y187" s="81" t="s">
        <v>299</v>
      </c>
      <c r="AD187" s="47">
        <v>0</v>
      </c>
      <c r="AE187" s="47">
        <v>0</v>
      </c>
      <c r="AF187" s="47">
        <v>1050</v>
      </c>
      <c r="AG187" s="43">
        <v>1050</v>
      </c>
      <c r="AH187" s="47"/>
      <c r="AI187" s="47"/>
      <c r="AJ187" s="47">
        <v>0</v>
      </c>
      <c r="AK187" s="100"/>
      <c r="AL187" s="182"/>
      <c r="AM187" s="111"/>
      <c r="AN187" s="187" t="str">
        <f t="shared" si="34"/>
        <v/>
      </c>
      <c r="AO187" s="226"/>
      <c r="AP187" s="226" t="str">
        <f t="shared" si="30"/>
        <v xml:space="preserve">  </v>
      </c>
      <c r="AQ187" s="226"/>
      <c r="AR187" s="226" t="str">
        <f t="shared" si="31"/>
        <v xml:space="preserve">  </v>
      </c>
      <c r="AS187" s="226"/>
      <c r="AT187" s="185" t="str">
        <f t="shared" si="35"/>
        <v xml:space="preserve"> </v>
      </c>
      <c r="AU187" s="184"/>
      <c r="AV187" s="184"/>
      <c r="AW187" s="184"/>
    </row>
    <row r="188" spans="1:49" ht="15" customHeight="1">
      <c r="A188" s="44">
        <v>150</v>
      </c>
      <c r="B188" s="81" t="s">
        <v>78</v>
      </c>
      <c r="C188" s="47">
        <v>21716</v>
      </c>
      <c r="D188" s="47">
        <v>614358</v>
      </c>
      <c r="E188" s="47">
        <v>932316</v>
      </c>
      <c r="F188" s="183">
        <v>4051823</v>
      </c>
      <c r="G188" s="47">
        <v>123593</v>
      </c>
      <c r="H188" s="47">
        <v>664563</v>
      </c>
      <c r="I188" s="47">
        <v>947896</v>
      </c>
      <c r="J188" s="100">
        <v>1154756</v>
      </c>
      <c r="K188" s="182">
        <v>45974</v>
      </c>
      <c r="L188" s="111">
        <v>749771</v>
      </c>
      <c r="M188" s="187">
        <f t="shared" si="32"/>
        <v>795745</v>
      </c>
      <c r="N188" s="226">
        <v>142821</v>
      </c>
      <c r="O188" s="226">
        <f t="shared" si="29"/>
        <v>938566</v>
      </c>
      <c r="P188" s="226">
        <v>239129</v>
      </c>
      <c r="Q188" s="226">
        <f t="shared" si="28"/>
        <v>1177695</v>
      </c>
      <c r="R188" s="187">
        <v>8007</v>
      </c>
      <c r="S188" s="185">
        <f t="shared" si="33"/>
        <v>-82.583634228041944</v>
      </c>
      <c r="T188" s="184"/>
      <c r="U188" s="184"/>
      <c r="V188" s="184"/>
      <c r="W188" s="206"/>
      <c r="X188" s="44">
        <v>146</v>
      </c>
      <c r="Y188" s="81" t="s">
        <v>78</v>
      </c>
      <c r="AD188" s="47">
        <v>4242435</v>
      </c>
      <c r="AE188" s="47">
        <v>5386734</v>
      </c>
      <c r="AF188" s="47">
        <v>8515145</v>
      </c>
      <c r="AG188" s="43">
        <v>10003639.000000004</v>
      </c>
      <c r="AH188" s="47">
        <v>1630158</v>
      </c>
      <c r="AI188" s="47">
        <v>3544593.9999999991</v>
      </c>
      <c r="AJ188" s="47">
        <v>4483022.9999999991</v>
      </c>
      <c r="AK188" s="100">
        <v>5603029.9999999981</v>
      </c>
      <c r="AL188" s="182">
        <v>1458223.0000000002</v>
      </c>
      <c r="AM188" s="111">
        <v>629052</v>
      </c>
      <c r="AN188" s="187">
        <f t="shared" si="34"/>
        <v>2087275.0000000002</v>
      </c>
      <c r="AO188" s="226">
        <v>1691072</v>
      </c>
      <c r="AP188" s="226">
        <f t="shared" si="30"/>
        <v>3778347</v>
      </c>
      <c r="AQ188" s="226">
        <v>5855007</v>
      </c>
      <c r="AR188" s="226">
        <f t="shared" si="31"/>
        <v>9633354</v>
      </c>
      <c r="AS188" s="226">
        <v>3093305</v>
      </c>
      <c r="AT188" s="185">
        <f t="shared" si="35"/>
        <v>112.12839188519172</v>
      </c>
      <c r="AU188" s="184"/>
      <c r="AV188" s="184"/>
      <c r="AW188" s="184"/>
    </row>
    <row r="189" spans="1:49" ht="15" customHeight="1">
      <c r="A189" s="44">
        <v>151</v>
      </c>
      <c r="B189" s="81" t="s">
        <v>300</v>
      </c>
      <c r="C189" s="47"/>
      <c r="D189" s="47"/>
      <c r="E189" s="47"/>
      <c r="F189" s="183"/>
      <c r="G189" s="47"/>
      <c r="H189" s="47"/>
      <c r="I189" s="47"/>
      <c r="J189" s="100"/>
      <c r="K189" s="182"/>
      <c r="L189" s="111"/>
      <c r="M189" s="187" t="str">
        <f t="shared" si="32"/>
        <v/>
      </c>
      <c r="N189" s="226"/>
      <c r="O189" s="226" t="str">
        <f t="shared" si="29"/>
        <v xml:space="preserve">  </v>
      </c>
      <c r="P189" s="226"/>
      <c r="Q189" s="226" t="str">
        <f t="shared" si="28"/>
        <v xml:space="preserve">  </v>
      </c>
      <c r="R189" s="187"/>
      <c r="S189" s="185" t="str">
        <f t="shared" si="33"/>
        <v xml:space="preserve"> </v>
      </c>
      <c r="T189" s="184"/>
      <c r="U189" s="184"/>
      <c r="V189" s="184"/>
      <c r="W189" s="206"/>
      <c r="X189" s="44">
        <v>147</v>
      </c>
      <c r="Y189" s="81" t="s">
        <v>300</v>
      </c>
      <c r="AD189" s="47">
        <v>0</v>
      </c>
      <c r="AE189" s="47">
        <v>0</v>
      </c>
      <c r="AF189" s="47">
        <v>19150</v>
      </c>
      <c r="AG189" s="43">
        <v>19150</v>
      </c>
      <c r="AH189" s="47"/>
      <c r="AI189" s="47"/>
      <c r="AJ189" s="47">
        <v>0</v>
      </c>
      <c r="AK189" s="100"/>
      <c r="AL189" s="182"/>
      <c r="AM189" s="111"/>
      <c r="AN189" s="187" t="str">
        <f t="shared" si="34"/>
        <v/>
      </c>
      <c r="AO189" s="226"/>
      <c r="AP189" s="226" t="str">
        <f t="shared" si="30"/>
        <v xml:space="preserve">  </v>
      </c>
      <c r="AQ189" s="226">
        <v>9767</v>
      </c>
      <c r="AR189" s="226">
        <f t="shared" si="31"/>
        <v>9767</v>
      </c>
      <c r="AS189" s="226"/>
      <c r="AT189" s="185" t="str">
        <f t="shared" si="35"/>
        <v xml:space="preserve"> </v>
      </c>
      <c r="AU189" s="184"/>
      <c r="AV189" s="184"/>
      <c r="AW189" s="184"/>
    </row>
    <row r="190" spans="1:49" ht="15" customHeight="1">
      <c r="A190" s="44">
        <v>152</v>
      </c>
      <c r="B190" s="81" t="s">
        <v>302</v>
      </c>
      <c r="C190" s="47">
        <v>139542</v>
      </c>
      <c r="D190" s="47">
        <v>408538</v>
      </c>
      <c r="E190" s="47">
        <v>567318</v>
      </c>
      <c r="F190" s="183">
        <v>567318</v>
      </c>
      <c r="G190" s="47">
        <v>185772</v>
      </c>
      <c r="H190" s="47">
        <v>523577</v>
      </c>
      <c r="I190" s="47">
        <v>523577</v>
      </c>
      <c r="J190" s="100">
        <v>523577</v>
      </c>
      <c r="K190" s="182">
        <v>171839</v>
      </c>
      <c r="L190" s="111">
        <v>355725</v>
      </c>
      <c r="M190" s="187">
        <f t="shared" si="32"/>
        <v>527564</v>
      </c>
      <c r="N190" s="226">
        <v>131862</v>
      </c>
      <c r="O190" s="226">
        <f t="shared" si="29"/>
        <v>659426</v>
      </c>
      <c r="P190" s="226"/>
      <c r="Q190" s="226">
        <f t="shared" si="28"/>
        <v>659426</v>
      </c>
      <c r="R190" s="187">
        <v>147686</v>
      </c>
      <c r="S190" s="185">
        <f t="shared" si="33"/>
        <v>-14.055598554460857</v>
      </c>
      <c r="T190" s="184"/>
      <c r="U190" s="184"/>
      <c r="V190" s="184"/>
      <c r="W190" s="206"/>
      <c r="X190" s="44">
        <v>148</v>
      </c>
      <c r="Y190" s="81" t="s">
        <v>302</v>
      </c>
      <c r="AD190" s="47">
        <v>570075.99999999988</v>
      </c>
      <c r="AE190" s="47">
        <v>1628897</v>
      </c>
      <c r="AF190" s="47">
        <v>2122143</v>
      </c>
      <c r="AG190" s="43">
        <v>2571341.9999999995</v>
      </c>
      <c r="AH190" s="47">
        <v>999271</v>
      </c>
      <c r="AI190" s="47">
        <v>1227080</v>
      </c>
      <c r="AJ190" s="47">
        <v>1535868</v>
      </c>
      <c r="AK190" s="100">
        <v>2152576</v>
      </c>
      <c r="AL190" s="182">
        <v>75312</v>
      </c>
      <c r="AM190" s="111">
        <v>404655.99999999988</v>
      </c>
      <c r="AN190" s="187">
        <f t="shared" si="34"/>
        <v>479967.99999999988</v>
      </c>
      <c r="AO190" s="226">
        <v>536851</v>
      </c>
      <c r="AP190" s="226">
        <f t="shared" si="30"/>
        <v>1016818.9999999999</v>
      </c>
      <c r="AQ190" s="226">
        <v>320959</v>
      </c>
      <c r="AR190" s="226">
        <f t="shared" si="31"/>
        <v>1337778</v>
      </c>
      <c r="AS190" s="226">
        <v>760399.00000000023</v>
      </c>
      <c r="AT190" s="185">
        <f t="shared" si="35"/>
        <v>909.66512640747851</v>
      </c>
      <c r="AU190" s="184"/>
      <c r="AV190" s="184"/>
      <c r="AW190" s="184"/>
    </row>
    <row r="191" spans="1:49" ht="15" customHeight="1">
      <c r="A191" s="44">
        <v>153</v>
      </c>
      <c r="B191" s="192" t="s">
        <v>303</v>
      </c>
      <c r="C191" s="47"/>
      <c r="D191" s="82"/>
      <c r="E191" s="47"/>
      <c r="F191" s="183"/>
      <c r="G191" s="47" t="s">
        <v>344</v>
      </c>
      <c r="H191" s="82"/>
      <c r="I191" s="47"/>
      <c r="J191" s="111"/>
      <c r="K191" s="182"/>
      <c r="L191" s="111"/>
      <c r="M191" s="187" t="str">
        <f t="shared" si="32"/>
        <v/>
      </c>
      <c r="N191" s="226"/>
      <c r="O191" s="226" t="str">
        <f t="shared" si="29"/>
        <v xml:space="preserve">  </v>
      </c>
      <c r="P191" s="226"/>
      <c r="Q191" s="226" t="str">
        <f t="shared" si="28"/>
        <v xml:space="preserve">  </v>
      </c>
      <c r="R191" s="187"/>
      <c r="S191" s="185" t="str">
        <f t="shared" si="33"/>
        <v xml:space="preserve"> </v>
      </c>
      <c r="T191" s="184"/>
      <c r="U191" s="184"/>
      <c r="V191" s="184"/>
      <c r="W191" s="206"/>
      <c r="X191" s="44">
        <v>149</v>
      </c>
      <c r="Y191" s="192" t="s">
        <v>303</v>
      </c>
      <c r="AD191" s="47">
        <v>1992</v>
      </c>
      <c r="AE191" s="82">
        <v>2999</v>
      </c>
      <c r="AF191" s="47">
        <v>27630</v>
      </c>
      <c r="AG191" s="43">
        <v>236918</v>
      </c>
      <c r="AH191" s="47">
        <v>79167</v>
      </c>
      <c r="AI191" s="82">
        <v>80168</v>
      </c>
      <c r="AJ191" s="47">
        <v>88064</v>
      </c>
      <c r="AK191" s="111">
        <v>88064</v>
      </c>
      <c r="AL191" s="182">
        <v>60700.999999999993</v>
      </c>
      <c r="AM191" s="111"/>
      <c r="AN191" s="187">
        <f t="shared" si="34"/>
        <v>60700.999999999993</v>
      </c>
      <c r="AO191" s="226"/>
      <c r="AP191" s="226">
        <f t="shared" si="30"/>
        <v>60700.999999999993</v>
      </c>
      <c r="AQ191" s="226">
        <v>28119</v>
      </c>
      <c r="AR191" s="226">
        <f t="shared" si="31"/>
        <v>88820</v>
      </c>
      <c r="AS191" s="226">
        <v>4645</v>
      </c>
      <c r="AT191" s="185">
        <f t="shared" si="35"/>
        <v>-92.347737269567219</v>
      </c>
      <c r="AU191" s="184"/>
      <c r="AV191" s="184"/>
      <c r="AW191" s="184"/>
    </row>
    <row r="192" spans="1:49" ht="15" customHeight="1">
      <c r="A192" s="44">
        <v>154</v>
      </c>
      <c r="B192" s="177" t="s">
        <v>304</v>
      </c>
      <c r="C192" s="92"/>
      <c r="D192" s="181"/>
      <c r="E192" s="92"/>
      <c r="F192" s="186"/>
      <c r="G192" s="47"/>
      <c r="H192" s="82"/>
      <c r="I192" s="47"/>
      <c r="J192" s="111"/>
      <c r="K192" s="182"/>
      <c r="L192" s="111"/>
      <c r="M192" s="187" t="str">
        <f t="shared" si="32"/>
        <v/>
      </c>
      <c r="N192" s="226"/>
      <c r="O192" s="226" t="str">
        <f t="shared" si="29"/>
        <v xml:space="preserve">  </v>
      </c>
      <c r="P192" s="226"/>
      <c r="Q192" s="226" t="str">
        <f t="shared" si="28"/>
        <v xml:space="preserve">  </v>
      </c>
      <c r="R192" s="187"/>
      <c r="S192" s="185" t="str">
        <f t="shared" si="33"/>
        <v xml:space="preserve"> </v>
      </c>
      <c r="T192" s="184"/>
      <c r="U192" s="184"/>
      <c r="V192" s="184"/>
      <c r="W192" s="206"/>
      <c r="X192" s="44">
        <v>150</v>
      </c>
      <c r="Y192" s="177" t="s">
        <v>304</v>
      </c>
      <c r="AD192" s="92"/>
      <c r="AE192" s="181"/>
      <c r="AF192" s="92"/>
      <c r="AG192" s="181"/>
      <c r="AH192" s="47"/>
      <c r="AI192" s="82">
        <v>12565</v>
      </c>
      <c r="AJ192" s="47">
        <v>12565</v>
      </c>
      <c r="AK192" s="111">
        <v>12565</v>
      </c>
      <c r="AL192" s="182"/>
      <c r="AM192" s="111"/>
      <c r="AN192" s="187" t="str">
        <f t="shared" si="34"/>
        <v/>
      </c>
      <c r="AO192" s="226"/>
      <c r="AP192" s="226" t="str">
        <f t="shared" si="30"/>
        <v xml:space="preserve">  </v>
      </c>
      <c r="AQ192" s="226"/>
      <c r="AR192" s="226" t="str">
        <f t="shared" si="31"/>
        <v xml:space="preserve">  </v>
      </c>
      <c r="AS192" s="226"/>
      <c r="AT192" s="185" t="str">
        <f t="shared" si="35"/>
        <v xml:space="preserve"> </v>
      </c>
      <c r="AU192" s="184"/>
      <c r="AV192" s="184"/>
      <c r="AW192" s="184"/>
    </row>
    <row r="193" spans="1:49" ht="15" customHeight="1">
      <c r="A193" s="44">
        <v>155</v>
      </c>
      <c r="B193" s="192" t="s">
        <v>306</v>
      </c>
      <c r="C193" s="47"/>
      <c r="D193" s="82"/>
      <c r="E193" s="47"/>
      <c r="F193" s="183"/>
      <c r="G193" s="47"/>
      <c r="H193" s="82"/>
      <c r="I193" s="47"/>
      <c r="J193" s="111"/>
      <c r="K193" s="182"/>
      <c r="L193" s="111"/>
      <c r="M193" s="187" t="str">
        <f t="shared" si="32"/>
        <v/>
      </c>
      <c r="N193" s="226"/>
      <c r="O193" s="226" t="str">
        <f t="shared" si="29"/>
        <v xml:space="preserve">  </v>
      </c>
      <c r="P193" s="226"/>
      <c r="Q193" s="226" t="str">
        <f t="shared" si="28"/>
        <v xml:space="preserve">  </v>
      </c>
      <c r="R193" s="187"/>
      <c r="S193" s="185" t="str">
        <f t="shared" si="33"/>
        <v xml:space="preserve"> </v>
      </c>
      <c r="T193" s="184"/>
      <c r="U193" s="184"/>
      <c r="V193" s="184"/>
      <c r="W193" s="206"/>
      <c r="X193" s="44">
        <v>151</v>
      </c>
      <c r="Y193" s="192" t="s">
        <v>306</v>
      </c>
      <c r="AD193" s="47">
        <v>75450</v>
      </c>
      <c r="AE193" s="82">
        <v>76671</v>
      </c>
      <c r="AF193" s="47">
        <v>494621.00000000006</v>
      </c>
      <c r="AG193" s="43">
        <v>617515</v>
      </c>
      <c r="AH193" s="47"/>
      <c r="AI193" s="82">
        <v>9652</v>
      </c>
      <c r="AJ193" s="47">
        <v>15301</v>
      </c>
      <c r="AK193" s="111">
        <v>70919</v>
      </c>
      <c r="AL193" s="182">
        <v>21471</v>
      </c>
      <c r="AM193" s="111">
        <v>16134</v>
      </c>
      <c r="AN193" s="187">
        <f t="shared" si="34"/>
        <v>37605</v>
      </c>
      <c r="AO193" s="226">
        <v>8264</v>
      </c>
      <c r="AP193" s="226">
        <f t="shared" si="30"/>
        <v>45869</v>
      </c>
      <c r="AQ193" s="226">
        <v>31154</v>
      </c>
      <c r="AR193" s="226">
        <f t="shared" si="31"/>
        <v>77023</v>
      </c>
      <c r="AS193" s="226">
        <v>70004</v>
      </c>
      <c r="AT193" s="185">
        <f t="shared" si="35"/>
        <v>226.03977457966556</v>
      </c>
      <c r="AU193" s="184"/>
      <c r="AV193" s="184"/>
      <c r="AW193" s="184"/>
    </row>
    <row r="194" spans="1:49" ht="15" customHeight="1">
      <c r="A194" s="44">
        <v>156</v>
      </c>
      <c r="B194" s="193" t="s">
        <v>310</v>
      </c>
      <c r="C194" s="92"/>
      <c r="E194" s="92"/>
      <c r="F194" s="183"/>
      <c r="G194" s="92"/>
      <c r="I194" s="92"/>
      <c r="J194" s="43"/>
      <c r="K194" s="188"/>
      <c r="L194" s="186">
        <v>6848</v>
      </c>
      <c r="M194" s="187">
        <f t="shared" si="32"/>
        <v>6848</v>
      </c>
      <c r="N194" s="226"/>
      <c r="O194" s="226">
        <f t="shared" si="29"/>
        <v>6848</v>
      </c>
      <c r="P194" s="226"/>
      <c r="Q194" s="226">
        <f t="shared" si="28"/>
        <v>6848</v>
      </c>
      <c r="R194" s="187"/>
      <c r="S194" s="185" t="str">
        <f t="shared" si="33"/>
        <v xml:space="preserve"> </v>
      </c>
      <c r="T194" s="184"/>
      <c r="U194" s="184"/>
      <c r="V194" s="184"/>
      <c r="W194" s="206"/>
      <c r="X194" s="44">
        <v>152</v>
      </c>
      <c r="Y194" s="193" t="s">
        <v>310</v>
      </c>
      <c r="AD194" s="92"/>
      <c r="AF194" s="92"/>
      <c r="AH194" s="92"/>
      <c r="AJ194" s="92">
        <v>25215</v>
      </c>
      <c r="AL194" s="188"/>
      <c r="AM194" s="186">
        <v>12316</v>
      </c>
      <c r="AN194" s="187">
        <f t="shared" si="34"/>
        <v>12316</v>
      </c>
      <c r="AO194" s="226"/>
      <c r="AP194" s="226">
        <f t="shared" si="30"/>
        <v>12316</v>
      </c>
      <c r="AQ194" s="226"/>
      <c r="AR194" s="226">
        <f t="shared" si="31"/>
        <v>12316</v>
      </c>
      <c r="AS194" s="226">
        <v>81630</v>
      </c>
      <c r="AT194" s="185" t="str">
        <f t="shared" si="35"/>
        <v xml:space="preserve"> </v>
      </c>
      <c r="AU194" s="184"/>
      <c r="AV194" s="184"/>
      <c r="AW194" s="184"/>
    </row>
    <row r="195" spans="1:49" ht="15" customHeight="1">
      <c r="A195" s="44">
        <v>157</v>
      </c>
      <c r="B195" s="194" t="s">
        <v>338</v>
      </c>
      <c r="C195" s="92"/>
      <c r="E195" s="92"/>
      <c r="F195" s="183"/>
      <c r="G195" s="92"/>
      <c r="I195" s="92"/>
      <c r="J195" s="183"/>
      <c r="K195" s="188"/>
      <c r="L195" s="186"/>
      <c r="M195" s="187" t="str">
        <f t="shared" si="32"/>
        <v/>
      </c>
      <c r="N195" s="226"/>
      <c r="O195" s="226" t="str">
        <f t="shared" si="29"/>
        <v xml:space="preserve">  </v>
      </c>
      <c r="P195" s="226"/>
      <c r="Q195" s="226" t="str">
        <f t="shared" si="28"/>
        <v xml:space="preserve">  </v>
      </c>
      <c r="R195" s="187"/>
      <c r="S195" s="185" t="str">
        <f t="shared" si="33"/>
        <v xml:space="preserve"> </v>
      </c>
      <c r="T195" s="184"/>
      <c r="U195" s="184"/>
      <c r="V195" s="184"/>
      <c r="W195" s="206"/>
      <c r="X195" s="44">
        <v>153</v>
      </c>
      <c r="Y195" s="194" t="s">
        <v>338</v>
      </c>
      <c r="AD195" s="92"/>
      <c r="AF195" s="92"/>
      <c r="AH195" s="92"/>
      <c r="AJ195" s="92">
        <v>0</v>
      </c>
      <c r="AK195" s="183">
        <v>7310</v>
      </c>
      <c r="AL195" s="188"/>
      <c r="AM195" s="186"/>
      <c r="AN195" s="187" t="str">
        <f>IF(SUM(AM195,AL195)=0,"",SUM(AL195,AM195))</f>
        <v/>
      </c>
      <c r="AO195" s="226"/>
      <c r="AP195" s="226" t="str">
        <f t="shared" si="30"/>
        <v xml:space="preserve">  </v>
      </c>
      <c r="AQ195" s="226">
        <v>4802</v>
      </c>
      <c r="AR195" s="226">
        <f t="shared" si="31"/>
        <v>4802</v>
      </c>
      <c r="AS195" s="226"/>
      <c r="AT195" s="185" t="str">
        <f t="shared" si="35"/>
        <v xml:space="preserve"> </v>
      </c>
      <c r="AU195" s="184"/>
      <c r="AV195" s="184"/>
      <c r="AW195" s="184"/>
    </row>
    <row r="196" spans="1:49" ht="15" customHeight="1">
      <c r="A196" s="44">
        <v>158</v>
      </c>
      <c r="B196" s="192" t="s">
        <v>310</v>
      </c>
      <c r="C196" s="47"/>
      <c r="D196" s="82"/>
      <c r="E196" s="47"/>
      <c r="F196" s="183"/>
      <c r="G196" s="47" t="s">
        <v>344</v>
      </c>
      <c r="H196" s="82"/>
      <c r="I196" s="47"/>
      <c r="J196" s="111"/>
      <c r="K196" s="182"/>
      <c r="L196" s="111"/>
      <c r="M196" s="187" t="str">
        <f t="shared" si="32"/>
        <v/>
      </c>
      <c r="N196" s="226"/>
      <c r="O196" s="226" t="str">
        <f t="shared" si="29"/>
        <v xml:space="preserve">  </v>
      </c>
      <c r="P196" s="226"/>
      <c r="Q196" s="226" t="str">
        <f t="shared" si="28"/>
        <v xml:space="preserve">  </v>
      </c>
      <c r="R196" s="187"/>
      <c r="S196" s="185" t="str">
        <f t="shared" si="33"/>
        <v xml:space="preserve"> </v>
      </c>
      <c r="T196" s="184"/>
      <c r="U196" s="184"/>
      <c r="V196" s="184"/>
      <c r="W196" s="206"/>
      <c r="X196" s="44">
        <v>154</v>
      </c>
      <c r="Y196" s="192" t="s">
        <v>310</v>
      </c>
      <c r="AD196" s="47">
        <v>9284</v>
      </c>
      <c r="AE196" s="82">
        <v>30332</v>
      </c>
      <c r="AF196" s="47">
        <v>47271</v>
      </c>
      <c r="AG196" s="43">
        <v>63207</v>
      </c>
      <c r="AH196" s="47">
        <v>28298</v>
      </c>
      <c r="AI196" s="82">
        <v>51611</v>
      </c>
      <c r="AJ196" s="47">
        <v>51611</v>
      </c>
      <c r="AK196" s="111">
        <v>76826</v>
      </c>
      <c r="AL196" s="182"/>
      <c r="AM196" s="111"/>
      <c r="AN196" s="187" t="str">
        <f>IF(SUM(AM196,AL196)=0,"",SUM(AL196,AM196))</f>
        <v/>
      </c>
      <c r="AO196" s="226">
        <v>6712</v>
      </c>
      <c r="AP196" s="226">
        <f t="shared" si="30"/>
        <v>6712</v>
      </c>
      <c r="AQ196" s="226">
        <v>95971</v>
      </c>
      <c r="AR196" s="226">
        <f t="shared" si="31"/>
        <v>102683</v>
      </c>
      <c r="AS196" s="226"/>
      <c r="AT196" s="185" t="str">
        <f t="shared" si="35"/>
        <v xml:space="preserve"> </v>
      </c>
      <c r="AU196" s="184"/>
      <c r="AV196" s="184"/>
      <c r="AW196" s="184"/>
    </row>
    <row r="197" spans="1:49" ht="15" customHeight="1">
      <c r="A197" s="44">
        <v>159</v>
      </c>
      <c r="B197" s="192" t="s">
        <v>320</v>
      </c>
      <c r="C197" s="47"/>
      <c r="D197" s="82"/>
      <c r="E197" s="47"/>
      <c r="F197" s="183"/>
      <c r="G197" s="47" t="s">
        <v>344</v>
      </c>
      <c r="H197" s="82"/>
      <c r="I197" s="47"/>
      <c r="J197" s="111"/>
      <c r="K197" s="182"/>
      <c r="L197" s="111"/>
      <c r="M197" s="187" t="str">
        <f t="shared" si="32"/>
        <v/>
      </c>
      <c r="N197" s="226"/>
      <c r="O197" s="226" t="str">
        <f t="shared" si="29"/>
        <v xml:space="preserve">  </v>
      </c>
      <c r="P197" s="226"/>
      <c r="Q197" s="226" t="str">
        <f t="shared" si="28"/>
        <v xml:space="preserve">  </v>
      </c>
      <c r="R197" s="187"/>
      <c r="S197" s="185" t="str">
        <f t="shared" si="33"/>
        <v xml:space="preserve"> </v>
      </c>
      <c r="T197" s="184"/>
      <c r="U197" s="184"/>
      <c r="V197" s="184"/>
      <c r="W197" s="206"/>
      <c r="X197" s="44">
        <v>155</v>
      </c>
      <c r="Y197" s="192" t="s">
        <v>320</v>
      </c>
      <c r="AD197" s="47">
        <v>24393</v>
      </c>
      <c r="AE197" s="82">
        <v>38436</v>
      </c>
      <c r="AF197" s="47">
        <v>65856</v>
      </c>
      <c r="AG197" s="43">
        <v>72001</v>
      </c>
      <c r="AH197" s="47">
        <v>20320</v>
      </c>
      <c r="AI197" s="82">
        <v>81563</v>
      </c>
      <c r="AJ197" s="47">
        <v>158284</v>
      </c>
      <c r="AK197" s="111">
        <v>167995</v>
      </c>
      <c r="AL197" s="182">
        <v>2250</v>
      </c>
      <c r="AM197" s="111">
        <v>107000</v>
      </c>
      <c r="AN197" s="187">
        <f t="shared" si="34"/>
        <v>109250</v>
      </c>
      <c r="AO197" s="226">
        <v>5815</v>
      </c>
      <c r="AP197" s="226">
        <f t="shared" si="30"/>
        <v>115065</v>
      </c>
      <c r="AQ197" s="226">
        <v>5000</v>
      </c>
      <c r="AR197" s="226">
        <f t="shared" si="31"/>
        <v>120065</v>
      </c>
      <c r="AS197" s="226">
        <v>44029</v>
      </c>
      <c r="AT197" s="185">
        <f t="shared" si="35"/>
        <v>1856.8444444444444</v>
      </c>
      <c r="AU197" s="184"/>
      <c r="AV197" s="184"/>
      <c r="AW197" s="184"/>
    </row>
    <row r="198" spans="1:49" ht="15" customHeight="1">
      <c r="A198" s="44">
        <v>160</v>
      </c>
      <c r="B198" s="193" t="s">
        <v>322</v>
      </c>
      <c r="C198" s="92"/>
      <c r="E198" s="92"/>
      <c r="F198" s="183"/>
      <c r="G198" s="92"/>
      <c r="I198" s="92"/>
      <c r="J198" s="43"/>
      <c r="K198" s="188"/>
      <c r="L198" s="186"/>
      <c r="M198" s="187" t="str">
        <f t="shared" si="32"/>
        <v/>
      </c>
      <c r="N198" s="226"/>
      <c r="O198" s="226" t="str">
        <f t="shared" si="29"/>
        <v xml:space="preserve">  </v>
      </c>
      <c r="P198" s="226"/>
      <c r="Q198" s="226" t="str">
        <f t="shared" si="28"/>
        <v xml:space="preserve">  </v>
      </c>
      <c r="R198" s="187"/>
      <c r="S198" s="185" t="str">
        <f t="shared" si="33"/>
        <v xml:space="preserve"> </v>
      </c>
      <c r="T198" s="184"/>
      <c r="U198" s="184"/>
      <c r="V198" s="184"/>
      <c r="W198" s="206"/>
      <c r="X198" s="44">
        <v>156</v>
      </c>
      <c r="Y198" s="193" t="s">
        <v>322</v>
      </c>
      <c r="AD198" s="92"/>
      <c r="AF198" s="92"/>
      <c r="AH198" s="92"/>
      <c r="AJ198" s="92">
        <v>0</v>
      </c>
      <c r="AL198" s="188"/>
      <c r="AM198" s="186"/>
      <c r="AN198" s="187" t="str">
        <f>IF(SUM(AM198,AL198)=0,"",SUM(AL198,AM198))</f>
        <v/>
      </c>
      <c r="AO198" s="226"/>
      <c r="AP198" s="226" t="str">
        <f t="shared" si="30"/>
        <v xml:space="preserve">  </v>
      </c>
      <c r="AQ198" s="226"/>
      <c r="AR198" s="226" t="str">
        <f t="shared" si="31"/>
        <v xml:space="preserve">  </v>
      </c>
      <c r="AS198" s="226"/>
      <c r="AT198" s="185" t="str">
        <f t="shared" si="35"/>
        <v xml:space="preserve"> </v>
      </c>
      <c r="AU198" s="184"/>
      <c r="AV198" s="184"/>
      <c r="AW198" s="184"/>
    </row>
    <row r="199" spans="1:49" ht="15" customHeight="1">
      <c r="A199" s="152"/>
      <c r="B199" s="195" t="s">
        <v>341</v>
      </c>
      <c r="C199" s="191">
        <f>SUM(C39:C197)</f>
        <v>229679465.99999991</v>
      </c>
      <c r="D199" s="189">
        <f>SUM(D39:D197)</f>
        <v>577200860.99999988</v>
      </c>
      <c r="E199" s="191">
        <f>SUM(E39:E197)</f>
        <v>927367302.99999988</v>
      </c>
      <c r="F199" s="208">
        <f>SUM(F39:F198)</f>
        <v>1322021507</v>
      </c>
      <c r="G199" s="191">
        <f>SUM(G39:G197)</f>
        <v>339350650</v>
      </c>
      <c r="H199" s="189">
        <f>SUM(H39:H197)</f>
        <v>680874990</v>
      </c>
      <c r="I199" s="191">
        <f>SUM(I39:I197)</f>
        <v>1097736288</v>
      </c>
      <c r="J199" s="189">
        <f t="shared" ref="J199:R199" si="36">SUM(J39:J198)</f>
        <v>1600304423</v>
      </c>
      <c r="K199" s="189">
        <f t="shared" si="36"/>
        <v>479329998</v>
      </c>
      <c r="L199" s="189">
        <f t="shared" si="36"/>
        <v>386084667</v>
      </c>
      <c r="M199" s="189">
        <f t="shared" si="36"/>
        <v>865414665</v>
      </c>
      <c r="N199" s="189">
        <f t="shared" si="36"/>
        <v>342507219</v>
      </c>
      <c r="O199" s="189">
        <f t="shared" si="36"/>
        <v>1207921884</v>
      </c>
      <c r="P199" s="189">
        <f t="shared" si="36"/>
        <v>356966449</v>
      </c>
      <c r="Q199" s="189">
        <f t="shared" si="36"/>
        <v>1564888333</v>
      </c>
      <c r="R199" s="189">
        <f t="shared" si="36"/>
        <v>312438601</v>
      </c>
      <c r="S199" s="190">
        <f t="shared" si="33"/>
        <v>-34.817640810371302</v>
      </c>
      <c r="T199" s="190"/>
      <c r="U199" s="190"/>
      <c r="V199" s="190"/>
      <c r="W199" s="206"/>
      <c r="X199" s="152"/>
      <c r="Y199" s="195" t="s">
        <v>341</v>
      </c>
      <c r="Z199" s="155"/>
      <c r="AA199" s="155"/>
      <c r="AB199" s="155"/>
      <c r="AC199" s="155"/>
      <c r="AD199" s="191">
        <f t="shared" ref="AD199:AI199" si="37">SUM(AD39:AD197)</f>
        <v>115441084.99999997</v>
      </c>
      <c r="AE199" s="189">
        <f t="shared" si="37"/>
        <v>236339476</v>
      </c>
      <c r="AF199" s="191">
        <f t="shared" si="37"/>
        <v>364023384</v>
      </c>
      <c r="AG199" s="189">
        <f t="shared" si="37"/>
        <v>470050273</v>
      </c>
      <c r="AH199" s="191">
        <f>SUM(AH39:AH197)</f>
        <v>113813613</v>
      </c>
      <c r="AI199" s="189">
        <f t="shared" si="37"/>
        <v>210384752.99999997</v>
      </c>
      <c r="AJ199" s="189">
        <f>SUM(AJ39:AJ198)</f>
        <v>344814542.99999994</v>
      </c>
      <c r="AK199" s="189">
        <f>SUM(AK39:AK198)</f>
        <v>448480284</v>
      </c>
      <c r="AL199" s="189">
        <f>SUM(AL39:AL198)</f>
        <v>94262723</v>
      </c>
      <c r="AM199" s="189">
        <f t="shared" ref="AM199:AS199" si="38">SUM(AM39:AM198)</f>
        <v>107646993.99999997</v>
      </c>
      <c r="AN199" s="189">
        <f t="shared" si="38"/>
        <v>201909716.99999997</v>
      </c>
      <c r="AO199" s="189">
        <f t="shared" si="38"/>
        <v>110803611</v>
      </c>
      <c r="AP199" s="189">
        <f t="shared" si="38"/>
        <v>312713328</v>
      </c>
      <c r="AQ199" s="189">
        <f t="shared" si="38"/>
        <v>296987150.00000006</v>
      </c>
      <c r="AR199" s="189">
        <f t="shared" si="38"/>
        <v>609700478</v>
      </c>
      <c r="AS199" s="189">
        <f t="shared" si="38"/>
        <v>282769734.00000012</v>
      </c>
      <c r="AT199" s="190">
        <f t="shared" si="35"/>
        <v>199.98044295834751</v>
      </c>
      <c r="AU199" s="190"/>
      <c r="AV199" s="190"/>
      <c r="AW199" s="190"/>
    </row>
    <row r="200" spans="1:49" s="78" customFormat="1" ht="15" customHeight="1">
      <c r="A200" s="179"/>
      <c r="B200" s="203"/>
      <c r="C200" s="204"/>
      <c r="D200" s="204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43"/>
      <c r="S200" s="107"/>
      <c r="T200" s="107"/>
      <c r="U200" s="107"/>
      <c r="V200" s="107"/>
      <c r="W200" s="206"/>
      <c r="X200" s="179"/>
      <c r="Y200" s="203"/>
      <c r="Z200" s="203"/>
      <c r="AA200" s="203"/>
      <c r="AB200" s="203"/>
      <c r="AC200" s="203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107"/>
      <c r="AU200" s="107"/>
      <c r="AV200" s="107"/>
      <c r="AW200" s="107"/>
    </row>
    <row r="201" spans="1:49" ht="15" customHeight="1">
      <c r="B201" s="43" t="s">
        <v>569</v>
      </c>
      <c r="C201" s="157">
        <f>C199+C35</f>
        <v>475241836</v>
      </c>
      <c r="D201" s="157">
        <f t="shared" ref="D201:L201" si="39">D199+D35</f>
        <v>1067153672</v>
      </c>
      <c r="E201" s="157">
        <f t="shared" si="39"/>
        <v>1652657827</v>
      </c>
      <c r="F201" s="209">
        <f>F199+F35</f>
        <v>2360758802</v>
      </c>
      <c r="G201" s="157">
        <f t="shared" si="39"/>
        <v>593066434</v>
      </c>
      <c r="H201" s="157">
        <f t="shared" si="39"/>
        <v>1241198964.9999995</v>
      </c>
      <c r="I201" s="157">
        <f t="shared" si="39"/>
        <v>2018258593.9999993</v>
      </c>
      <c r="J201" s="157">
        <f t="shared" si="39"/>
        <v>2972688177.999999</v>
      </c>
      <c r="K201" s="157">
        <f>K199+K35</f>
        <v>887605967.99999988</v>
      </c>
      <c r="L201" s="157">
        <f t="shared" si="39"/>
        <v>843670742.99999952</v>
      </c>
      <c r="M201" s="157">
        <f t="shared" ref="M201:R201" si="40">M199+M35</f>
        <v>1731276710.9999995</v>
      </c>
      <c r="N201" s="209">
        <f t="shared" si="40"/>
        <v>712278859</v>
      </c>
      <c r="O201" s="209">
        <f t="shared" si="40"/>
        <v>2443555569.9999995</v>
      </c>
      <c r="P201" s="209">
        <f t="shared" si="40"/>
        <v>735575901</v>
      </c>
      <c r="Q201" s="157">
        <f t="shared" si="40"/>
        <v>3179131470.9999995</v>
      </c>
      <c r="R201" s="157">
        <f t="shared" si="40"/>
        <v>590619180.99999988</v>
      </c>
      <c r="W201" s="224"/>
      <c r="Z201" s="43"/>
      <c r="AA201" s="43"/>
      <c r="AB201" s="43"/>
      <c r="AD201" s="157"/>
      <c r="AE201" s="157"/>
      <c r="AF201" s="157"/>
      <c r="AG201" s="157"/>
      <c r="AH201" s="157">
        <f>AH199+AH35</f>
        <v>365195624</v>
      </c>
      <c r="AI201" s="157">
        <f t="shared" ref="AI201:AS201" si="41">AI199+AI35</f>
        <v>730792352.99999988</v>
      </c>
      <c r="AJ201" s="157">
        <f t="shared" si="41"/>
        <v>1102929532</v>
      </c>
      <c r="AK201" s="157">
        <f t="shared" si="41"/>
        <v>1458582458</v>
      </c>
      <c r="AL201" s="157">
        <f t="shared" si="41"/>
        <v>361325158</v>
      </c>
      <c r="AM201" s="157">
        <f t="shared" si="41"/>
        <v>380182667</v>
      </c>
      <c r="AN201" s="157">
        <f t="shared" si="41"/>
        <v>741507825.00000012</v>
      </c>
      <c r="AO201" s="157">
        <f t="shared" si="41"/>
        <v>360894504.99999994</v>
      </c>
      <c r="AP201" s="157">
        <f t="shared" si="41"/>
        <v>1102402330</v>
      </c>
      <c r="AQ201" s="157">
        <f t="shared" si="41"/>
        <v>546488649</v>
      </c>
      <c r="AR201" s="157">
        <f t="shared" si="41"/>
        <v>1648890979</v>
      </c>
      <c r="AS201" s="157">
        <f t="shared" si="41"/>
        <v>560760158.00000012</v>
      </c>
    </row>
    <row r="202" spans="1:49" ht="15" customHeight="1">
      <c r="F202" s="78"/>
      <c r="R202" s="43"/>
      <c r="W202" s="224"/>
      <c r="Y202" s="32" t="s">
        <v>45</v>
      </c>
      <c r="AI202" s="157"/>
    </row>
    <row r="203" spans="1:49" ht="15" customHeight="1">
      <c r="F203" s="78"/>
      <c r="Q203" s="244"/>
      <c r="R203" s="43"/>
      <c r="W203" s="224"/>
      <c r="AI203" s="183"/>
    </row>
    <row r="204" spans="1:49" ht="15" customHeight="1">
      <c r="F204" s="78"/>
      <c r="R204" s="43"/>
      <c r="W204" s="224"/>
      <c r="AI204" s="157"/>
    </row>
    <row r="205" spans="1:49" ht="15" customHeight="1"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43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</row>
    <row r="206" spans="1:49" ht="15" customHeight="1">
      <c r="R206" s="43"/>
      <c r="W206" s="224"/>
    </row>
    <row r="207" spans="1:49" ht="15" customHeight="1">
      <c r="R207" s="43"/>
      <c r="W207" s="224"/>
      <c r="AI207" s="223"/>
    </row>
    <row r="208" spans="1:49" ht="15" customHeight="1">
      <c r="R208" s="43"/>
      <c r="W208" s="224"/>
      <c r="AI208" s="223"/>
    </row>
    <row r="209" spans="9:23" ht="15" customHeight="1">
      <c r="R209" s="43"/>
      <c r="W209" s="95"/>
    </row>
    <row r="221" spans="9:23" ht="15" customHeight="1">
      <c r="I221" s="113"/>
      <c r="J221" s="113"/>
      <c r="K221" s="113"/>
      <c r="L221" s="113"/>
    </row>
    <row r="222" spans="9:23" ht="15" customHeight="1">
      <c r="I222" s="113"/>
      <c r="J222" s="113"/>
      <c r="K222" s="113"/>
      <c r="L222" s="113"/>
    </row>
    <row r="223" spans="9:23" ht="15" customHeight="1">
      <c r="I223" s="113"/>
      <c r="J223" s="113"/>
      <c r="K223" s="113"/>
      <c r="L223" s="113"/>
    </row>
    <row r="224" spans="9:23" ht="15" customHeight="1">
      <c r="I224" s="113"/>
      <c r="J224" s="113"/>
      <c r="K224" s="113"/>
      <c r="L224" s="113"/>
    </row>
    <row r="225" spans="9:12" ht="15" customHeight="1">
      <c r="I225" s="113"/>
      <c r="J225" s="113"/>
      <c r="K225" s="113"/>
      <c r="L225" s="113"/>
    </row>
    <row r="226" spans="9:12" ht="15" customHeight="1">
      <c r="I226" s="113"/>
      <c r="J226" s="113"/>
      <c r="K226" s="113"/>
      <c r="L226" s="113"/>
    </row>
    <row r="227" spans="9:12" ht="15" customHeight="1">
      <c r="I227" s="113"/>
      <c r="J227" s="113"/>
      <c r="K227" s="113"/>
      <c r="L227" s="113"/>
    </row>
    <row r="228" spans="9:12" ht="15" customHeight="1">
      <c r="I228" s="113"/>
      <c r="J228" s="113"/>
      <c r="K228" s="113"/>
      <c r="L228" s="113"/>
    </row>
    <row r="229" spans="9:12" ht="15" customHeight="1">
      <c r="I229" s="113"/>
      <c r="J229" s="113"/>
      <c r="K229" s="113"/>
      <c r="L229" s="113"/>
    </row>
    <row r="230" spans="9:12" ht="15" customHeight="1">
      <c r="I230" s="113"/>
      <c r="J230" s="113"/>
      <c r="K230" s="113"/>
      <c r="L230" s="113"/>
    </row>
    <row r="231" spans="9:12" ht="15" customHeight="1">
      <c r="I231" s="113"/>
      <c r="J231" s="113"/>
      <c r="K231" s="113"/>
      <c r="L231" s="113"/>
    </row>
    <row r="232" spans="9:12" ht="15" customHeight="1">
      <c r="I232" s="113"/>
      <c r="J232" s="113"/>
      <c r="K232" s="113"/>
      <c r="L232" s="113"/>
    </row>
    <row r="233" spans="9:12" ht="15" customHeight="1">
      <c r="I233" s="113"/>
      <c r="J233" s="113"/>
      <c r="K233" s="113"/>
      <c r="L233" s="113"/>
    </row>
    <row r="234" spans="9:12" ht="15" customHeight="1">
      <c r="I234" s="113"/>
      <c r="J234" s="113"/>
      <c r="K234" s="113"/>
      <c r="L234" s="113"/>
    </row>
    <row r="235" spans="9:12" ht="15" customHeight="1">
      <c r="I235" s="113"/>
      <c r="J235" s="113"/>
      <c r="K235" s="113"/>
      <c r="L235" s="113"/>
    </row>
    <row r="236" spans="9:12" ht="15" customHeight="1">
      <c r="I236" s="113"/>
      <c r="J236" s="113"/>
      <c r="K236" s="113"/>
      <c r="L236" s="113"/>
    </row>
    <row r="237" spans="9:12" ht="15" customHeight="1">
      <c r="I237" s="113"/>
      <c r="J237" s="113"/>
      <c r="K237" s="113"/>
      <c r="L237" s="113"/>
    </row>
    <row r="238" spans="9:12" ht="15" customHeight="1">
      <c r="I238" s="113"/>
      <c r="J238" s="113"/>
      <c r="K238" s="113"/>
      <c r="L238" s="113"/>
    </row>
  </sheetData>
  <mergeCells count="12">
    <mergeCell ref="A4:A5"/>
    <mergeCell ref="B4:B5"/>
    <mergeCell ref="X4:X5"/>
    <mergeCell ref="Y4:Y5"/>
    <mergeCell ref="C4:V4"/>
    <mergeCell ref="Z4:AW4"/>
    <mergeCell ref="A37:A38"/>
    <mergeCell ref="B37:B38"/>
    <mergeCell ref="X37:X38"/>
    <mergeCell ref="Y37:Y38"/>
    <mergeCell ref="C37:V37"/>
    <mergeCell ref="Z37:AW37"/>
  </mergeCells>
  <phoneticPr fontId="23" type="noConversion"/>
  <hyperlinks>
    <hyperlink ref="AI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Y137"/>
  <sheetViews>
    <sheetView zoomScale="85" zoomScaleNormal="85" workbookViewId="0"/>
  </sheetViews>
  <sheetFormatPr defaultRowHeight="15" customHeight="1"/>
  <cols>
    <col min="1" max="1" width="5.85546875" style="43" customWidth="1"/>
    <col min="2" max="2" width="29.42578125" style="43" customWidth="1"/>
    <col min="3" max="4" width="2.5703125" style="53" hidden="1" customWidth="1"/>
    <col min="5" max="5" width="2.5703125" style="54" hidden="1" customWidth="1"/>
    <col min="6" max="6" width="2.5703125" style="43" hidden="1" customWidth="1"/>
    <col min="7" max="7" width="17.7109375" style="43" hidden="1" customWidth="1"/>
    <col min="8" max="9" width="17.7109375" style="53" hidden="1" customWidth="1"/>
    <col min="10" max="10" width="17.7109375" style="54" hidden="1" customWidth="1"/>
    <col min="11" max="15" width="17.7109375" style="43" customWidth="1"/>
    <col min="16" max="16" width="17.7109375" style="43" hidden="1" customWidth="1"/>
    <col min="17" max="17" width="17.7109375" style="43" customWidth="1"/>
    <col min="18" max="18" width="17.7109375" style="43" hidden="1" customWidth="1"/>
    <col min="19" max="19" width="17.7109375" style="43" customWidth="1"/>
    <col min="20" max="20" width="17.7109375" style="43" hidden="1" customWidth="1"/>
    <col min="21" max="22" width="17.7109375" style="43" customWidth="1"/>
    <col min="23" max="26" width="10.7109375" style="43" customWidth="1"/>
    <col min="27" max="27" width="12.7109375" style="78" customWidth="1"/>
    <col min="28" max="28" width="5.7109375" style="43" customWidth="1"/>
    <col min="29" max="29" width="33.42578125" style="43" customWidth="1"/>
    <col min="30" max="33" width="17.7109375" style="43" hidden="1" customWidth="1"/>
    <col min="34" max="38" width="17.7109375" style="43" customWidth="1"/>
    <col min="39" max="39" width="17.7109375" style="43" hidden="1" customWidth="1"/>
    <col min="40" max="40" width="17.7109375" style="43" customWidth="1"/>
    <col min="41" max="41" width="17.7109375" style="43" hidden="1" customWidth="1"/>
    <col min="42" max="42" width="17.7109375" style="43" customWidth="1"/>
    <col min="43" max="43" width="17.7109375" style="43" hidden="1" customWidth="1"/>
    <col min="44" max="45" width="17.7109375" style="43" customWidth="1"/>
    <col min="46" max="49" width="12.140625" style="43" customWidth="1"/>
    <col min="50" max="16384" width="9.140625" style="43"/>
  </cols>
  <sheetData>
    <row r="1" spans="1:51" s="32" customFormat="1" ht="15" customHeight="1">
      <c r="A1" s="56" t="str">
        <f>'Indice tavole'!C26</f>
        <v>Merci per valore delle importazioni ed esportazioni per provincia. Anni 2017-2020. Valori in milioni di euro e variazioni percentuali rispetto all'anno precedente</v>
      </c>
      <c r="B1" s="27"/>
      <c r="C1" s="28"/>
      <c r="D1" s="29"/>
      <c r="E1" s="30"/>
      <c r="F1" s="57"/>
      <c r="H1" s="33"/>
      <c r="I1" s="33"/>
      <c r="J1" s="34"/>
      <c r="L1" s="65" t="s">
        <v>110</v>
      </c>
      <c r="AA1" s="99"/>
      <c r="AL1" s="106"/>
    </row>
    <row r="2" spans="1:51" s="32" customFormat="1" ht="15" customHeight="1">
      <c r="A2" s="56"/>
      <c r="B2" s="27"/>
      <c r="C2" s="28"/>
      <c r="D2" s="29"/>
      <c r="E2" s="30"/>
      <c r="F2" s="57"/>
      <c r="H2" s="33"/>
      <c r="I2" s="33"/>
      <c r="J2" s="34"/>
      <c r="AA2" s="99"/>
      <c r="AL2" s="106"/>
    </row>
    <row r="3" spans="1:51" s="32" customFormat="1" ht="15" customHeight="1">
      <c r="A3" s="74" t="s">
        <v>345</v>
      </c>
      <c r="B3" s="75"/>
      <c r="C3" s="28"/>
      <c r="D3" s="29"/>
      <c r="E3" s="30"/>
      <c r="F3" s="57"/>
      <c r="H3" s="33"/>
      <c r="I3" s="33"/>
      <c r="J3" s="34"/>
      <c r="AA3" s="99"/>
      <c r="AL3" s="106"/>
    </row>
    <row r="4" spans="1:51" s="32" customFormat="1" ht="15" customHeight="1">
      <c r="A4" s="288" t="s">
        <v>343</v>
      </c>
      <c r="B4" s="308" t="s">
        <v>85</v>
      </c>
      <c r="C4" s="309" t="s">
        <v>15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221"/>
      <c r="AB4" s="307" t="s">
        <v>346</v>
      </c>
      <c r="AC4" s="308" t="s">
        <v>85</v>
      </c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179"/>
    </row>
    <row r="5" spans="1:51" s="32" customFormat="1" ht="49.5" customHeight="1">
      <c r="A5" s="289"/>
      <c r="B5" s="308"/>
      <c r="C5" s="210" t="s">
        <v>115</v>
      </c>
      <c r="D5" s="210" t="s">
        <v>116</v>
      </c>
      <c r="E5" s="210" t="s">
        <v>117</v>
      </c>
      <c r="F5" s="210" t="s">
        <v>118</v>
      </c>
      <c r="G5" s="210" t="s">
        <v>119</v>
      </c>
      <c r="H5" s="210" t="s">
        <v>120</v>
      </c>
      <c r="I5" s="210" t="s">
        <v>121</v>
      </c>
      <c r="J5" s="210" t="s">
        <v>122</v>
      </c>
      <c r="K5" s="210" t="s">
        <v>324</v>
      </c>
      <c r="L5" s="210" t="s">
        <v>325</v>
      </c>
      <c r="M5" s="213" t="s">
        <v>326</v>
      </c>
      <c r="N5" s="211" t="s">
        <v>566</v>
      </c>
      <c r="O5" s="212" t="s">
        <v>567</v>
      </c>
      <c r="P5" s="211" t="s">
        <v>571</v>
      </c>
      <c r="Q5" s="212" t="s">
        <v>568</v>
      </c>
      <c r="R5" s="245" t="s">
        <v>573</v>
      </c>
      <c r="S5" s="245" t="s">
        <v>574</v>
      </c>
      <c r="T5" s="245" t="s">
        <v>598</v>
      </c>
      <c r="U5" s="245" t="s">
        <v>599</v>
      </c>
      <c r="V5" s="212" t="s">
        <v>609</v>
      </c>
      <c r="W5" s="67" t="s">
        <v>123</v>
      </c>
      <c r="X5" s="67" t="s">
        <v>124</v>
      </c>
      <c r="Y5" s="67" t="s">
        <v>575</v>
      </c>
      <c r="Z5" s="67" t="s">
        <v>600</v>
      </c>
      <c r="AA5" s="243"/>
      <c r="AB5" s="308"/>
      <c r="AC5" s="308"/>
      <c r="AD5" s="210" t="s">
        <v>119</v>
      </c>
      <c r="AE5" s="210" t="s">
        <v>120</v>
      </c>
      <c r="AF5" s="210" t="s">
        <v>121</v>
      </c>
      <c r="AG5" s="210" t="s">
        <v>122</v>
      </c>
      <c r="AH5" s="210" t="s">
        <v>324</v>
      </c>
      <c r="AI5" s="210" t="s">
        <v>325</v>
      </c>
      <c r="AJ5" s="213" t="s">
        <v>326</v>
      </c>
      <c r="AK5" s="211" t="s">
        <v>566</v>
      </c>
      <c r="AL5" s="212" t="s">
        <v>567</v>
      </c>
      <c r="AM5" s="211" t="s">
        <v>571</v>
      </c>
      <c r="AN5" s="212" t="s">
        <v>568</v>
      </c>
      <c r="AO5" s="212" t="s">
        <v>573</v>
      </c>
      <c r="AP5" s="212" t="s">
        <v>574</v>
      </c>
      <c r="AQ5" s="212" t="s">
        <v>598</v>
      </c>
      <c r="AR5" s="212" t="s">
        <v>599</v>
      </c>
      <c r="AS5" s="212" t="s">
        <v>609</v>
      </c>
      <c r="AT5" s="67" t="s">
        <v>123</v>
      </c>
      <c r="AU5" s="67" t="s">
        <v>124</v>
      </c>
      <c r="AV5" s="67" t="s">
        <v>575</v>
      </c>
      <c r="AW5" s="67" t="s">
        <v>600</v>
      </c>
      <c r="AX5" s="215"/>
    </row>
    <row r="6" spans="1:51" ht="15" customHeight="1">
      <c r="A6" s="260" t="s">
        <v>348</v>
      </c>
      <c r="B6" s="96" t="s">
        <v>349</v>
      </c>
      <c r="C6" s="38"/>
      <c r="D6" s="39"/>
      <c r="E6" s="38"/>
      <c r="F6" s="39"/>
      <c r="G6" s="100">
        <v>20485005</v>
      </c>
      <c r="H6" s="100">
        <v>43248647.999999993</v>
      </c>
      <c r="I6" s="101">
        <v>61884635</v>
      </c>
      <c r="J6" s="100">
        <v>75610003.000000015</v>
      </c>
      <c r="K6" s="100">
        <v>10574001.999999994</v>
      </c>
      <c r="L6" s="39">
        <v>22494977.999999989</v>
      </c>
      <c r="M6" s="38">
        <v>34863876.999999993</v>
      </c>
      <c r="N6" s="214">
        <v>46310065.999999948</v>
      </c>
      <c r="O6" s="217">
        <v>12203374.999999998</v>
      </c>
      <c r="P6" s="218">
        <v>14320825</v>
      </c>
      <c r="Q6" s="201">
        <f>IF(SUM(P6,O6)=0,"",SUM(O6,P6))</f>
        <v>26524200</v>
      </c>
      <c r="R6" s="225">
        <v>13804484.999999996</v>
      </c>
      <c r="S6" s="225">
        <f>IF(SUM(Q6:R6)=0," ",SUM(Q6:R6))</f>
        <v>40328685</v>
      </c>
      <c r="T6" s="225">
        <v>12880665.999999994</v>
      </c>
      <c r="U6" s="225">
        <f>IF(SUM(S6:T6)=0," ",SUM(S6:T6))</f>
        <v>53209350.999999993</v>
      </c>
      <c r="V6" s="225">
        <v>17294056.000000004</v>
      </c>
      <c r="W6" s="185">
        <f>IFERROR(V6/O6*100-100," ")</f>
        <v>41.715353334630834</v>
      </c>
      <c r="X6" s="184"/>
      <c r="Y6" s="185"/>
      <c r="Z6" s="184"/>
      <c r="AA6" s="82"/>
      <c r="AB6" s="260" t="s">
        <v>348</v>
      </c>
      <c r="AC6" s="96" t="s">
        <v>349</v>
      </c>
      <c r="AD6" s="100">
        <v>14296674.000000002</v>
      </c>
      <c r="AE6" s="100">
        <v>30715017</v>
      </c>
      <c r="AF6" s="100">
        <v>39925519</v>
      </c>
      <c r="AG6" s="100">
        <v>53009325</v>
      </c>
      <c r="AH6" s="100">
        <v>10883351.999999998</v>
      </c>
      <c r="AI6" s="39">
        <v>26283504.000000007</v>
      </c>
      <c r="AJ6" s="38">
        <v>34230732</v>
      </c>
      <c r="AK6" s="188">
        <v>44679718.99999997</v>
      </c>
      <c r="AL6" s="101">
        <v>10493352</v>
      </c>
      <c r="AM6" s="216">
        <v>11065008.999999991</v>
      </c>
      <c r="AN6" s="201">
        <f t="shared" ref="AN6:AN19" si="0">IF(SUM(AM6,AL6)=0,"",SUM(AL6,AM6))</f>
        <v>21558360.999999993</v>
      </c>
      <c r="AO6" s="225">
        <v>6974013.9999999963</v>
      </c>
      <c r="AP6" s="225">
        <f>IF(SUM(AN6:AO6)=0," ",SUM(AN6:AO6))</f>
        <v>28532374.999999989</v>
      </c>
      <c r="AQ6" s="225">
        <v>8887965.0000000019</v>
      </c>
      <c r="AR6" s="225">
        <f>IF(SUM(AP6:AQ6)=0," ",SUM(AP6:AQ6))</f>
        <v>37420339.999999993</v>
      </c>
      <c r="AS6" s="225">
        <v>11129152.000000002</v>
      </c>
      <c r="AT6" s="185">
        <f>IFERROR(AL6/AS6*100-100," ")</f>
        <v>-5.7129240394955758</v>
      </c>
      <c r="AU6" s="184"/>
      <c r="AV6" s="184"/>
      <c r="AW6" s="184"/>
      <c r="AX6" s="78"/>
      <c r="AY6" s="260"/>
    </row>
    <row r="7" spans="1:51" ht="15" customHeight="1">
      <c r="A7" s="260" t="s">
        <v>350</v>
      </c>
      <c r="B7" s="13" t="s">
        <v>351</v>
      </c>
      <c r="C7" s="46"/>
      <c r="D7" s="47"/>
      <c r="E7" s="46"/>
      <c r="F7" s="47"/>
      <c r="G7" s="100">
        <v>10772349.999999998</v>
      </c>
      <c r="H7" s="100">
        <v>20186238</v>
      </c>
      <c r="I7" s="100">
        <v>31382544</v>
      </c>
      <c r="J7" s="100">
        <v>44921975.999999985</v>
      </c>
      <c r="K7" s="100">
        <v>9546834</v>
      </c>
      <c r="L7" s="47">
        <v>18196343.000000004</v>
      </c>
      <c r="M7" s="46">
        <v>28947862</v>
      </c>
      <c r="N7" s="214">
        <v>37766080.999999993</v>
      </c>
      <c r="O7" s="217">
        <v>8242110.9999999991</v>
      </c>
      <c r="P7" s="218">
        <v>5333726</v>
      </c>
      <c r="Q7" s="201">
        <f>IF(SUM(P7,O7)=0,"",SUM(O7,P7))</f>
        <v>13575837</v>
      </c>
      <c r="R7" s="225">
        <v>10140140.000000004</v>
      </c>
      <c r="S7" s="225">
        <f t="shared" ref="S7:U19" si="1">IF(SUM(Q7:R7)=0," ",SUM(Q7:R7))</f>
        <v>23715977.000000004</v>
      </c>
      <c r="T7" s="225">
        <v>9856408</v>
      </c>
      <c r="U7" s="225">
        <f t="shared" si="1"/>
        <v>33572385</v>
      </c>
      <c r="V7" s="225">
        <v>9360067.9999999981</v>
      </c>
      <c r="W7" s="185">
        <f t="shared" ref="W7:W70" si="2">IFERROR(V7/O7*100-100," ")</f>
        <v>13.563964377572674</v>
      </c>
      <c r="X7" s="184"/>
      <c r="Y7" s="185"/>
      <c r="Z7" s="184"/>
      <c r="AA7" s="82"/>
      <c r="AB7" s="260" t="s">
        <v>350</v>
      </c>
      <c r="AC7" s="13" t="s">
        <v>351</v>
      </c>
      <c r="AD7" s="100">
        <v>3013785.0000000023</v>
      </c>
      <c r="AE7" s="100">
        <v>7658663.0000000019</v>
      </c>
      <c r="AF7" s="100">
        <v>11736464.000000002</v>
      </c>
      <c r="AG7" s="100">
        <v>18031850.999999989</v>
      </c>
      <c r="AH7" s="100">
        <v>2893098</v>
      </c>
      <c r="AI7" s="47">
        <v>5472552.9999999972</v>
      </c>
      <c r="AJ7" s="46">
        <v>6192928.0000000019</v>
      </c>
      <c r="AK7" s="188">
        <v>7068042.9999999981</v>
      </c>
      <c r="AL7" s="100">
        <v>1037036.0000000001</v>
      </c>
      <c r="AM7" s="182">
        <v>589562.99999999988</v>
      </c>
      <c r="AN7" s="201">
        <f t="shared" si="0"/>
        <v>1626599</v>
      </c>
      <c r="AO7" s="225">
        <v>720143</v>
      </c>
      <c r="AP7" s="225">
        <f t="shared" ref="AP7:AR19" si="3">IF(SUM(AN7:AO7)=0," ",SUM(AN7:AO7))</f>
        <v>2346742</v>
      </c>
      <c r="AQ7" s="225">
        <v>1535714.9999999998</v>
      </c>
      <c r="AR7" s="225">
        <f t="shared" si="3"/>
        <v>3882457</v>
      </c>
      <c r="AS7" s="225">
        <v>912032.00000000012</v>
      </c>
      <c r="AT7" s="185">
        <f t="shared" ref="AT7:AT70" si="4">IFERROR(AL7/AS7*100-100," ")</f>
        <v>13.706098031648011</v>
      </c>
      <c r="AU7" s="184"/>
      <c r="AV7" s="184"/>
      <c r="AW7" s="184"/>
      <c r="AX7" s="78"/>
      <c r="AY7" s="260"/>
    </row>
    <row r="8" spans="1:51" ht="15" customHeight="1">
      <c r="A8" s="260" t="s">
        <v>352</v>
      </c>
      <c r="B8" s="13" t="s">
        <v>353</v>
      </c>
      <c r="C8" s="46"/>
      <c r="D8" s="47"/>
      <c r="E8" s="46"/>
      <c r="F8" s="47"/>
      <c r="G8" s="100">
        <v>407795</v>
      </c>
      <c r="H8" s="100">
        <v>734337</v>
      </c>
      <c r="I8" s="100">
        <v>1075120</v>
      </c>
      <c r="J8" s="100">
        <v>1427745.9999999998</v>
      </c>
      <c r="K8" s="100">
        <v>266400</v>
      </c>
      <c r="L8" s="47">
        <v>853903.00000000012</v>
      </c>
      <c r="M8" s="46">
        <v>1125128</v>
      </c>
      <c r="N8" s="214">
        <v>1496658.0000000002</v>
      </c>
      <c r="O8" s="217">
        <v>256411</v>
      </c>
      <c r="P8" s="218">
        <v>257796</v>
      </c>
      <c r="Q8" s="201">
        <f t="shared" ref="Q8:Q19" si="5">IF(SUM(P8,O8)=0,"",SUM(O8,P8))</f>
        <v>514207</v>
      </c>
      <c r="R8" s="225">
        <v>272504</v>
      </c>
      <c r="S8" s="225">
        <f t="shared" si="1"/>
        <v>786711</v>
      </c>
      <c r="T8" s="225">
        <v>364963</v>
      </c>
      <c r="U8" s="225">
        <f t="shared" si="1"/>
        <v>1151674</v>
      </c>
      <c r="V8" s="225">
        <v>550216</v>
      </c>
      <c r="W8" s="185">
        <f t="shared" si="2"/>
        <v>114.58361770750867</v>
      </c>
      <c r="X8" s="184"/>
      <c r="Y8" s="185"/>
      <c r="Z8" s="184"/>
      <c r="AA8" s="82"/>
      <c r="AB8" s="260" t="s">
        <v>352</v>
      </c>
      <c r="AC8" s="13" t="s">
        <v>353</v>
      </c>
      <c r="AD8" s="100">
        <v>441134</v>
      </c>
      <c r="AE8" s="100">
        <v>604722</v>
      </c>
      <c r="AF8" s="100">
        <v>620479</v>
      </c>
      <c r="AG8" s="100">
        <v>690242</v>
      </c>
      <c r="AH8" s="100">
        <v>274671</v>
      </c>
      <c r="AI8" s="47">
        <v>338030</v>
      </c>
      <c r="AJ8" s="46">
        <v>344235</v>
      </c>
      <c r="AK8" s="188">
        <v>360523.00000000012</v>
      </c>
      <c r="AL8" s="100">
        <v>733389</v>
      </c>
      <c r="AM8" s="182">
        <v>36747</v>
      </c>
      <c r="AN8" s="201">
        <f t="shared" si="0"/>
        <v>770136</v>
      </c>
      <c r="AO8" s="225">
        <v>5946</v>
      </c>
      <c r="AP8" s="225">
        <f t="shared" si="3"/>
        <v>776082</v>
      </c>
      <c r="AQ8" s="225">
        <v>12911</v>
      </c>
      <c r="AR8" s="225">
        <f t="shared" si="3"/>
        <v>788993</v>
      </c>
      <c r="AS8" s="225">
        <v>798302</v>
      </c>
      <c r="AT8" s="185">
        <f t="shared" si="4"/>
        <v>-8.1313838622476169</v>
      </c>
      <c r="AU8" s="184"/>
      <c r="AV8" s="184"/>
      <c r="AW8" s="184"/>
      <c r="AX8" s="78"/>
      <c r="AY8" s="260"/>
    </row>
    <row r="9" spans="1:51" ht="15" customHeight="1">
      <c r="A9" s="260" t="s">
        <v>354</v>
      </c>
      <c r="B9" s="13" t="s">
        <v>355</v>
      </c>
      <c r="C9" s="46"/>
      <c r="D9" s="47"/>
      <c r="E9" s="46"/>
      <c r="F9" s="47"/>
      <c r="G9" s="100">
        <v>10891887.000000002</v>
      </c>
      <c r="H9" s="100">
        <v>20913095</v>
      </c>
      <c r="I9" s="100">
        <v>33200221.000000004</v>
      </c>
      <c r="J9" s="100">
        <v>67170470</v>
      </c>
      <c r="K9" s="100">
        <v>20802368</v>
      </c>
      <c r="L9" s="47">
        <v>39282589.000000007</v>
      </c>
      <c r="M9" s="46">
        <v>53724402</v>
      </c>
      <c r="N9" s="214">
        <v>73077830.00000006</v>
      </c>
      <c r="O9" s="217">
        <v>19434943</v>
      </c>
      <c r="P9" s="218">
        <v>17238213.000000004</v>
      </c>
      <c r="Q9" s="201">
        <f t="shared" si="5"/>
        <v>36673156</v>
      </c>
      <c r="R9" s="225">
        <v>18817751</v>
      </c>
      <c r="S9" s="225">
        <f t="shared" si="1"/>
        <v>55490907</v>
      </c>
      <c r="T9" s="225">
        <v>20775741</v>
      </c>
      <c r="U9" s="225">
        <f t="shared" si="1"/>
        <v>76266648</v>
      </c>
      <c r="V9" s="225">
        <v>18839800.999999993</v>
      </c>
      <c r="W9" s="185">
        <f t="shared" si="2"/>
        <v>-3.0622266296330736</v>
      </c>
      <c r="X9" s="184"/>
      <c r="Y9" s="185"/>
      <c r="Z9" s="184"/>
      <c r="AA9" s="82"/>
      <c r="AB9" s="260" t="s">
        <v>354</v>
      </c>
      <c r="AC9" s="13" t="s">
        <v>355</v>
      </c>
      <c r="AD9" s="100">
        <v>163</v>
      </c>
      <c r="AE9" s="100">
        <v>809</v>
      </c>
      <c r="AF9" s="100">
        <v>1070</v>
      </c>
      <c r="AG9" s="100">
        <v>1284</v>
      </c>
      <c r="AH9" s="100">
        <v>215670.99999999994</v>
      </c>
      <c r="AI9" s="47">
        <v>509019.00000000006</v>
      </c>
      <c r="AJ9" s="46">
        <v>633038</v>
      </c>
      <c r="AK9" s="188">
        <v>633946.99999999988</v>
      </c>
      <c r="AL9" s="100">
        <v>738</v>
      </c>
      <c r="AM9" s="182">
        <v>17953</v>
      </c>
      <c r="AN9" s="201">
        <f t="shared" si="0"/>
        <v>18691</v>
      </c>
      <c r="AO9" s="225">
        <v>1626</v>
      </c>
      <c r="AP9" s="225">
        <f t="shared" si="3"/>
        <v>20317</v>
      </c>
      <c r="AQ9" s="225">
        <v>1199</v>
      </c>
      <c r="AR9" s="225">
        <f t="shared" si="3"/>
        <v>21516</v>
      </c>
      <c r="AS9" s="225">
        <v>1470</v>
      </c>
      <c r="AT9" s="185">
        <f t="shared" si="4"/>
        <v>-49.795918367346935</v>
      </c>
      <c r="AU9" s="184"/>
      <c r="AV9" s="184"/>
      <c r="AW9" s="184"/>
      <c r="AX9" s="78"/>
      <c r="AY9" s="260"/>
    </row>
    <row r="10" spans="1:51" ht="15" customHeight="1">
      <c r="A10" s="260" t="s">
        <v>356</v>
      </c>
      <c r="B10" s="13" t="s">
        <v>357</v>
      </c>
      <c r="C10" s="46"/>
      <c r="D10" s="47"/>
      <c r="E10" s="46"/>
      <c r="F10" s="47"/>
      <c r="G10" s="100">
        <v>4276</v>
      </c>
      <c r="H10" s="100">
        <v>5761</v>
      </c>
      <c r="I10" s="100">
        <v>14816</v>
      </c>
      <c r="J10" s="100">
        <v>32463.999999999996</v>
      </c>
      <c r="K10" s="100">
        <v>4317</v>
      </c>
      <c r="L10" s="47">
        <v>7281</v>
      </c>
      <c r="M10" s="46">
        <v>8553</v>
      </c>
      <c r="N10" s="214">
        <v>9316</v>
      </c>
      <c r="O10" s="217"/>
      <c r="P10" s="218">
        <v>2387</v>
      </c>
      <c r="Q10" s="201">
        <f t="shared" si="5"/>
        <v>2387</v>
      </c>
      <c r="R10" s="225"/>
      <c r="S10" s="225">
        <f t="shared" si="1"/>
        <v>2387</v>
      </c>
      <c r="T10" s="225"/>
      <c r="U10" s="225">
        <f t="shared" si="1"/>
        <v>2387</v>
      </c>
      <c r="V10" s="225"/>
      <c r="W10" s="185" t="str">
        <f t="shared" si="2"/>
        <v xml:space="preserve"> </v>
      </c>
      <c r="X10" s="184"/>
      <c r="Y10" s="185"/>
      <c r="Z10" s="184"/>
      <c r="AA10" s="82"/>
      <c r="AB10" s="260" t="s">
        <v>356</v>
      </c>
      <c r="AC10" s="13" t="s">
        <v>357</v>
      </c>
      <c r="AD10" s="100">
        <v>0</v>
      </c>
      <c r="AE10" s="100">
        <v>0</v>
      </c>
      <c r="AF10" s="100">
        <v>0</v>
      </c>
      <c r="AG10" s="100"/>
      <c r="AH10" s="100"/>
      <c r="AI10" s="47"/>
      <c r="AJ10" s="46">
        <v>0</v>
      </c>
      <c r="AK10" s="188"/>
      <c r="AL10" s="100"/>
      <c r="AM10" s="182"/>
      <c r="AN10" s="201" t="str">
        <f t="shared" si="0"/>
        <v/>
      </c>
      <c r="AO10" s="225"/>
      <c r="AP10" s="225" t="str">
        <f t="shared" si="3"/>
        <v xml:space="preserve"> </v>
      </c>
      <c r="AQ10" s="225"/>
      <c r="AR10" s="225" t="str">
        <f t="shared" si="3"/>
        <v xml:space="preserve"> </v>
      </c>
      <c r="AS10" s="225"/>
      <c r="AT10" s="185" t="str">
        <f t="shared" si="4"/>
        <v xml:space="preserve"> </v>
      </c>
      <c r="AU10" s="184"/>
      <c r="AV10" s="184"/>
      <c r="AW10" s="184"/>
      <c r="AX10" s="78"/>
      <c r="AY10" s="260"/>
    </row>
    <row r="11" spans="1:51" ht="15" customHeight="1">
      <c r="A11" s="260" t="s">
        <v>358</v>
      </c>
      <c r="B11" s="13" t="s">
        <v>359</v>
      </c>
      <c r="C11" s="46"/>
      <c r="D11" s="47"/>
      <c r="E11" s="46"/>
      <c r="F11" s="47"/>
      <c r="G11" s="100">
        <v>391983.00000000006</v>
      </c>
      <c r="H11" s="100">
        <v>844345</v>
      </c>
      <c r="I11" s="100">
        <v>1223700</v>
      </c>
      <c r="J11" s="100">
        <v>1447592.9999999998</v>
      </c>
      <c r="K11" s="100">
        <v>180337</v>
      </c>
      <c r="L11" s="47">
        <v>317974.99999999994</v>
      </c>
      <c r="M11" s="46">
        <v>455486</v>
      </c>
      <c r="N11" s="214">
        <v>574324.99999999988</v>
      </c>
      <c r="O11" s="217">
        <v>185970</v>
      </c>
      <c r="P11" s="218">
        <v>172714.99999999997</v>
      </c>
      <c r="Q11" s="201">
        <f t="shared" si="5"/>
        <v>358685</v>
      </c>
      <c r="R11" s="225">
        <v>208126.00000000003</v>
      </c>
      <c r="S11" s="225">
        <f t="shared" si="1"/>
        <v>566811</v>
      </c>
      <c r="T11" s="225">
        <v>34351</v>
      </c>
      <c r="U11" s="225">
        <f t="shared" si="1"/>
        <v>601162</v>
      </c>
      <c r="V11" s="225">
        <v>53938.999999999993</v>
      </c>
      <c r="W11" s="185">
        <f t="shared" si="2"/>
        <v>-70.995859547238808</v>
      </c>
      <c r="X11" s="184"/>
      <c r="Y11" s="185"/>
      <c r="Z11" s="184"/>
      <c r="AA11" s="82"/>
      <c r="AB11" s="260" t="s">
        <v>358</v>
      </c>
      <c r="AC11" s="13" t="s">
        <v>359</v>
      </c>
      <c r="AD11" s="100">
        <v>0</v>
      </c>
      <c r="AE11" s="100">
        <v>0</v>
      </c>
      <c r="AF11" s="100">
        <v>0</v>
      </c>
      <c r="AG11" s="100"/>
      <c r="AH11" s="100"/>
      <c r="AI11" s="47"/>
      <c r="AJ11" s="46">
        <v>14360</v>
      </c>
      <c r="AK11" s="188">
        <v>14360</v>
      </c>
      <c r="AL11" s="100">
        <v>20</v>
      </c>
      <c r="AM11" s="182"/>
      <c r="AN11" s="201">
        <f t="shared" si="0"/>
        <v>20</v>
      </c>
      <c r="AO11" s="225">
        <v>13589</v>
      </c>
      <c r="AP11" s="225">
        <f t="shared" si="3"/>
        <v>13609</v>
      </c>
      <c r="AQ11" s="225">
        <v>28506</v>
      </c>
      <c r="AR11" s="225">
        <f t="shared" si="3"/>
        <v>42115</v>
      </c>
      <c r="AS11" s="225"/>
      <c r="AT11" s="185" t="str">
        <f t="shared" si="4"/>
        <v xml:space="preserve"> </v>
      </c>
      <c r="AU11" s="184"/>
      <c r="AV11" s="184"/>
      <c r="AW11" s="184"/>
      <c r="AX11" s="78"/>
      <c r="AY11" s="260"/>
    </row>
    <row r="12" spans="1:51" ht="15" customHeight="1">
      <c r="A12" s="260" t="s">
        <v>360</v>
      </c>
      <c r="B12" s="13" t="s">
        <v>361</v>
      </c>
      <c r="C12" s="46"/>
      <c r="D12" s="47"/>
      <c r="E12" s="46"/>
      <c r="F12" s="47"/>
      <c r="G12" s="100">
        <v>46973</v>
      </c>
      <c r="H12" s="100">
        <v>110242</v>
      </c>
      <c r="I12" s="100">
        <v>174409</v>
      </c>
      <c r="J12" s="100">
        <v>222909</v>
      </c>
      <c r="K12" s="100">
        <v>62103</v>
      </c>
      <c r="L12" s="47">
        <v>119752</v>
      </c>
      <c r="M12" s="46">
        <v>144884</v>
      </c>
      <c r="N12" s="214">
        <v>174649</v>
      </c>
      <c r="O12" s="217">
        <v>20692</v>
      </c>
      <c r="P12" s="218">
        <v>44797</v>
      </c>
      <c r="Q12" s="201">
        <f t="shared" si="5"/>
        <v>65489</v>
      </c>
      <c r="R12" s="225">
        <v>24419</v>
      </c>
      <c r="S12" s="225">
        <f t="shared" si="1"/>
        <v>89908</v>
      </c>
      <c r="T12" s="225">
        <v>28707</v>
      </c>
      <c r="U12" s="225">
        <f t="shared" si="1"/>
        <v>118615</v>
      </c>
      <c r="V12" s="225">
        <v>21647</v>
      </c>
      <c r="W12" s="185">
        <f t="shared" si="2"/>
        <v>4.6153102648366655</v>
      </c>
      <c r="X12" s="184"/>
      <c r="Y12" s="185"/>
      <c r="Z12" s="184"/>
      <c r="AA12" s="82"/>
      <c r="AB12" s="260" t="s">
        <v>360</v>
      </c>
      <c r="AC12" s="13" t="s">
        <v>361</v>
      </c>
      <c r="AD12" s="100">
        <v>15642</v>
      </c>
      <c r="AE12" s="100">
        <v>35667</v>
      </c>
      <c r="AF12" s="100">
        <v>58731</v>
      </c>
      <c r="AG12" s="100">
        <v>75114</v>
      </c>
      <c r="AH12" s="100">
        <v>25623.999999999996</v>
      </c>
      <c r="AI12" s="47">
        <v>60334</v>
      </c>
      <c r="AJ12" s="46">
        <v>80389</v>
      </c>
      <c r="AK12" s="188">
        <v>90014</v>
      </c>
      <c r="AL12" s="100">
        <v>10478</v>
      </c>
      <c r="AM12" s="182">
        <v>9845</v>
      </c>
      <c r="AN12" s="201">
        <f t="shared" si="0"/>
        <v>20323</v>
      </c>
      <c r="AO12" s="225">
        <v>28778</v>
      </c>
      <c r="AP12" s="225">
        <f t="shared" si="3"/>
        <v>49101</v>
      </c>
      <c r="AQ12" s="225">
        <v>24918.999999999996</v>
      </c>
      <c r="AR12" s="225">
        <f t="shared" si="3"/>
        <v>74020</v>
      </c>
      <c r="AS12" s="225">
        <v>12148</v>
      </c>
      <c r="AT12" s="185">
        <f t="shared" si="4"/>
        <v>-13.747118867303271</v>
      </c>
      <c r="AU12" s="184"/>
      <c r="AV12" s="184"/>
      <c r="AW12" s="184"/>
      <c r="AX12" s="78"/>
      <c r="AY12" s="260"/>
    </row>
    <row r="13" spans="1:51" ht="15" customHeight="1">
      <c r="A13" s="260" t="s">
        <v>342</v>
      </c>
      <c r="B13" s="251" t="s">
        <v>610</v>
      </c>
      <c r="C13" s="46"/>
      <c r="D13" s="47"/>
      <c r="E13" s="46"/>
      <c r="F13" s="47"/>
      <c r="G13" s="100">
        <v>18914203.000000007</v>
      </c>
      <c r="H13" s="100">
        <v>37729367</v>
      </c>
      <c r="I13" s="100">
        <v>57482789.999999993</v>
      </c>
      <c r="J13" s="100">
        <v>79164640.000000075</v>
      </c>
      <c r="K13" s="100">
        <v>19128215</v>
      </c>
      <c r="L13" s="47">
        <v>34247632</v>
      </c>
      <c r="M13" s="46">
        <v>49462427.999999985</v>
      </c>
      <c r="N13" s="214">
        <v>66460149.000000052</v>
      </c>
      <c r="O13" s="217">
        <v>16725326.999999998</v>
      </c>
      <c r="P13" s="218">
        <v>18490762.999999993</v>
      </c>
      <c r="Q13" s="201">
        <f t="shared" si="5"/>
        <v>35216089.999999993</v>
      </c>
      <c r="R13" s="225">
        <v>18253700.999999989</v>
      </c>
      <c r="S13" s="225">
        <f t="shared" si="1"/>
        <v>53469790.999999985</v>
      </c>
      <c r="T13" s="225">
        <v>19869597.999999996</v>
      </c>
      <c r="U13" s="225">
        <f t="shared" si="1"/>
        <v>73339388.999999985</v>
      </c>
      <c r="V13" s="225">
        <v>15770414</v>
      </c>
      <c r="W13" s="185">
        <f t="shared" si="2"/>
        <v>-5.7093831409095799</v>
      </c>
      <c r="X13" s="184"/>
      <c r="Y13" s="185"/>
      <c r="Z13" s="184"/>
      <c r="AA13" s="82"/>
      <c r="AB13" s="260" t="s">
        <v>342</v>
      </c>
      <c r="AC13" s="43" t="s">
        <v>610</v>
      </c>
      <c r="AD13" s="100">
        <v>5218985.0000000009</v>
      </c>
      <c r="AE13" s="100">
        <v>10058593</v>
      </c>
      <c r="AF13" s="100">
        <v>14321191</v>
      </c>
      <c r="AG13" s="100">
        <v>22106253.000000004</v>
      </c>
      <c r="AH13" s="100">
        <v>5323308.9999999972</v>
      </c>
      <c r="AI13" s="100">
        <v>11303198.999999996</v>
      </c>
      <c r="AJ13" s="100">
        <v>15777325.999999996</v>
      </c>
      <c r="AK13" s="188">
        <v>22420446.999999996</v>
      </c>
      <c r="AL13" s="100">
        <v>4973941</v>
      </c>
      <c r="AM13" s="182">
        <v>4441782</v>
      </c>
      <c r="AN13" s="201">
        <f t="shared" si="0"/>
        <v>9415723</v>
      </c>
      <c r="AO13" s="225">
        <v>4218267.9999999991</v>
      </c>
      <c r="AP13" s="225">
        <f t="shared" si="3"/>
        <v>13633991</v>
      </c>
      <c r="AQ13" s="225">
        <v>5810534.9999999981</v>
      </c>
      <c r="AR13" s="225">
        <f t="shared" si="3"/>
        <v>19444526</v>
      </c>
      <c r="AS13" s="225">
        <v>3975276.0000000005</v>
      </c>
      <c r="AT13" s="185">
        <f t="shared" si="4"/>
        <v>25.121903485443525</v>
      </c>
      <c r="AU13" s="184"/>
      <c r="AV13" s="184"/>
      <c r="AW13" s="184"/>
      <c r="AX13" s="78"/>
      <c r="AY13" s="260"/>
    </row>
    <row r="14" spans="1:51" ht="15" customHeight="1">
      <c r="A14" s="260" t="s">
        <v>613</v>
      </c>
      <c r="B14" s="251" t="s">
        <v>589</v>
      </c>
      <c r="C14" s="82"/>
      <c r="D14" s="82"/>
      <c r="E14" s="82"/>
      <c r="F14" s="82"/>
      <c r="G14" s="100"/>
      <c r="H14" s="100"/>
      <c r="I14" s="100"/>
      <c r="J14" s="100"/>
      <c r="K14" s="100"/>
      <c r="L14" s="46"/>
      <c r="M14" s="46"/>
      <c r="N14" s="214"/>
      <c r="O14" s="217"/>
      <c r="P14" s="218"/>
      <c r="Q14" s="201"/>
      <c r="R14" s="225"/>
      <c r="S14" s="225" t="str">
        <f t="shared" si="1"/>
        <v xml:space="preserve"> </v>
      </c>
      <c r="T14" s="225"/>
      <c r="U14" s="225" t="str">
        <f t="shared" si="1"/>
        <v xml:space="preserve"> </v>
      </c>
      <c r="V14" s="225"/>
      <c r="W14" s="185" t="str">
        <f t="shared" si="2"/>
        <v xml:space="preserve"> </v>
      </c>
      <c r="X14" s="184"/>
      <c r="Y14" s="185"/>
      <c r="Z14" s="184"/>
      <c r="AA14" s="82"/>
      <c r="AB14" s="260" t="s">
        <v>613</v>
      </c>
      <c r="AC14" s="43" t="s">
        <v>589</v>
      </c>
      <c r="AD14" s="100"/>
      <c r="AE14" s="100"/>
      <c r="AF14" s="100"/>
      <c r="AG14" s="100"/>
      <c r="AH14" s="100"/>
      <c r="AI14" s="100"/>
      <c r="AJ14" s="100"/>
      <c r="AK14" s="188"/>
      <c r="AL14" s="100"/>
      <c r="AM14" s="182"/>
      <c r="AN14" s="201"/>
      <c r="AO14" s="225"/>
      <c r="AP14" s="225" t="str">
        <f t="shared" si="3"/>
        <v xml:space="preserve"> </v>
      </c>
      <c r="AQ14" s="225">
        <v>749793</v>
      </c>
      <c r="AR14" s="225">
        <f t="shared" si="3"/>
        <v>749793</v>
      </c>
      <c r="AS14" s="225"/>
      <c r="AT14" s="185" t="str">
        <f t="shared" si="4"/>
        <v xml:space="preserve"> </v>
      </c>
      <c r="AU14" s="184"/>
      <c r="AV14" s="184"/>
      <c r="AW14" s="184"/>
      <c r="AX14" s="78"/>
      <c r="AY14" s="260"/>
    </row>
    <row r="15" spans="1:51" ht="15" customHeight="1">
      <c r="A15" s="260" t="s">
        <v>614</v>
      </c>
      <c r="B15" s="251" t="s">
        <v>590</v>
      </c>
      <c r="C15" s="82"/>
      <c r="D15" s="82"/>
      <c r="E15" s="82"/>
      <c r="F15" s="82"/>
      <c r="G15" s="100"/>
      <c r="H15" s="100"/>
      <c r="I15" s="100"/>
      <c r="J15" s="100"/>
      <c r="K15" s="100"/>
      <c r="L15" s="46"/>
      <c r="M15" s="46"/>
      <c r="N15" s="214"/>
      <c r="O15" s="217"/>
      <c r="P15" s="218"/>
      <c r="Q15" s="201"/>
      <c r="R15" s="225"/>
      <c r="S15" s="225" t="str">
        <f t="shared" si="1"/>
        <v xml:space="preserve"> </v>
      </c>
      <c r="T15" s="225"/>
      <c r="U15" s="225" t="str">
        <f t="shared" si="1"/>
        <v xml:space="preserve"> </v>
      </c>
      <c r="V15" s="225"/>
      <c r="W15" s="185" t="str">
        <f t="shared" si="2"/>
        <v xml:space="preserve"> </v>
      </c>
      <c r="X15" s="184"/>
      <c r="Y15" s="185"/>
      <c r="Z15" s="184"/>
      <c r="AA15" s="82"/>
      <c r="AB15" s="260" t="s">
        <v>614</v>
      </c>
      <c r="AC15" s="43" t="s">
        <v>590</v>
      </c>
      <c r="AD15" s="100"/>
      <c r="AE15" s="100"/>
      <c r="AF15" s="100"/>
      <c r="AG15" s="100"/>
      <c r="AH15" s="100"/>
      <c r="AI15" s="100"/>
      <c r="AJ15" s="100"/>
      <c r="AK15" s="188"/>
      <c r="AL15" s="100"/>
      <c r="AM15" s="182"/>
      <c r="AN15" s="201"/>
      <c r="AO15" s="225"/>
      <c r="AP15" s="225" t="str">
        <f t="shared" si="3"/>
        <v xml:space="preserve"> </v>
      </c>
      <c r="AQ15" s="225"/>
      <c r="AR15" s="225" t="str">
        <f t="shared" si="3"/>
        <v xml:space="preserve"> </v>
      </c>
      <c r="AS15" s="225"/>
      <c r="AT15" s="185" t="str">
        <f t="shared" si="4"/>
        <v xml:space="preserve"> </v>
      </c>
      <c r="AU15" s="184"/>
      <c r="AV15" s="184"/>
      <c r="AW15" s="184"/>
      <c r="AX15" s="78"/>
      <c r="AY15" s="260"/>
    </row>
    <row r="16" spans="1:51" ht="15" customHeight="1">
      <c r="A16" s="260" t="s">
        <v>615</v>
      </c>
      <c r="B16" s="251" t="s">
        <v>591</v>
      </c>
      <c r="C16" s="82"/>
      <c r="D16" s="82"/>
      <c r="E16" s="82"/>
      <c r="F16" s="82"/>
      <c r="G16" s="100"/>
      <c r="H16" s="100"/>
      <c r="I16" s="100"/>
      <c r="J16" s="100"/>
      <c r="K16" s="100"/>
      <c r="L16" s="46"/>
      <c r="M16" s="46"/>
      <c r="N16" s="214"/>
      <c r="O16" s="217"/>
      <c r="P16" s="218"/>
      <c r="Q16" s="201"/>
      <c r="R16" s="225"/>
      <c r="S16" s="225" t="str">
        <f t="shared" si="1"/>
        <v xml:space="preserve"> </v>
      </c>
      <c r="T16" s="225"/>
      <c r="U16" s="225" t="str">
        <f t="shared" si="1"/>
        <v xml:space="preserve"> </v>
      </c>
      <c r="V16" s="225"/>
      <c r="W16" s="185" t="str">
        <f t="shared" si="2"/>
        <v xml:space="preserve"> </v>
      </c>
      <c r="X16" s="184"/>
      <c r="Y16" s="185"/>
      <c r="Z16" s="184"/>
      <c r="AA16" s="82"/>
      <c r="AB16" s="260" t="s">
        <v>615</v>
      </c>
      <c r="AC16" s="43" t="s">
        <v>591</v>
      </c>
      <c r="AD16" s="100"/>
      <c r="AE16" s="100"/>
      <c r="AF16" s="100"/>
      <c r="AG16" s="100"/>
      <c r="AH16" s="100"/>
      <c r="AI16" s="100"/>
      <c r="AJ16" s="100"/>
      <c r="AK16" s="188"/>
      <c r="AL16" s="100"/>
      <c r="AM16" s="182"/>
      <c r="AN16" s="201"/>
      <c r="AO16" s="225"/>
      <c r="AP16" s="225" t="str">
        <f t="shared" si="3"/>
        <v xml:space="preserve"> </v>
      </c>
      <c r="AQ16" s="225"/>
      <c r="AR16" s="225" t="str">
        <f t="shared" si="3"/>
        <v xml:space="preserve"> </v>
      </c>
      <c r="AS16" s="225"/>
      <c r="AT16" s="185" t="str">
        <f t="shared" si="4"/>
        <v xml:space="preserve"> </v>
      </c>
      <c r="AU16" s="184"/>
      <c r="AV16" s="184"/>
      <c r="AW16" s="184"/>
      <c r="AX16" s="78"/>
      <c r="AY16" s="260"/>
    </row>
    <row r="17" spans="1:51" ht="15" customHeight="1">
      <c r="A17" s="260" t="s">
        <v>363</v>
      </c>
      <c r="B17" s="92" t="s">
        <v>364</v>
      </c>
      <c r="G17" s="100">
        <v>171938309</v>
      </c>
      <c r="H17" s="100">
        <v>473945856</v>
      </c>
      <c r="I17" s="100">
        <v>766833547</v>
      </c>
      <c r="J17" s="100">
        <v>1109457593</v>
      </c>
      <c r="K17" s="100">
        <v>278581282</v>
      </c>
      <c r="L17" s="100">
        <v>574577465</v>
      </c>
      <c r="M17" s="100">
        <v>931951889</v>
      </c>
      <c r="N17" s="214">
        <v>1374935140</v>
      </c>
      <c r="O17" s="217">
        <v>419473378</v>
      </c>
      <c r="P17" s="218">
        <v>331884920</v>
      </c>
      <c r="Q17" s="201">
        <f t="shared" si="5"/>
        <v>751358298</v>
      </c>
      <c r="R17" s="225">
        <v>282539421</v>
      </c>
      <c r="S17" s="225">
        <f t="shared" si="1"/>
        <v>1033897719</v>
      </c>
      <c r="T17" s="225">
        <v>303939919</v>
      </c>
      <c r="U17" s="225">
        <f t="shared" si="1"/>
        <v>1337837638</v>
      </c>
      <c r="V17" s="225">
        <v>253524879</v>
      </c>
      <c r="W17" s="185">
        <f t="shared" si="2"/>
        <v>-39.561151601854462</v>
      </c>
      <c r="X17" s="184"/>
      <c r="Y17" s="185"/>
      <c r="Z17" s="184"/>
      <c r="AA17" s="82"/>
      <c r="AB17" s="260" t="s">
        <v>363</v>
      </c>
      <c r="AC17" s="43" t="s">
        <v>364</v>
      </c>
      <c r="AD17" s="100">
        <v>0</v>
      </c>
      <c r="AE17" s="100">
        <v>0</v>
      </c>
      <c r="AF17" s="100">
        <v>0</v>
      </c>
      <c r="AG17" s="100"/>
      <c r="AH17" s="100"/>
      <c r="AI17" s="100"/>
      <c r="AJ17" s="100">
        <v>0</v>
      </c>
      <c r="AK17" s="188"/>
      <c r="AL17" s="100"/>
      <c r="AM17" s="182"/>
      <c r="AN17" s="201" t="str">
        <f t="shared" si="0"/>
        <v/>
      </c>
      <c r="AO17" s="225"/>
      <c r="AP17" s="225" t="str">
        <f t="shared" si="3"/>
        <v xml:space="preserve"> </v>
      </c>
      <c r="AQ17" s="225"/>
      <c r="AR17" s="225" t="str">
        <f t="shared" si="3"/>
        <v xml:space="preserve"> </v>
      </c>
      <c r="AS17" s="225"/>
      <c r="AT17" s="185" t="str">
        <f t="shared" si="4"/>
        <v xml:space="preserve"> </v>
      </c>
      <c r="AU17" s="184"/>
      <c r="AV17" s="184"/>
      <c r="AW17" s="184"/>
      <c r="AX17" s="78"/>
      <c r="AY17" s="260"/>
    </row>
    <row r="18" spans="1:51" ht="15" customHeight="1">
      <c r="A18" s="260" t="s">
        <v>616</v>
      </c>
      <c r="B18" s="251" t="s">
        <v>592</v>
      </c>
      <c r="G18" s="100"/>
      <c r="H18" s="100"/>
      <c r="I18" s="100"/>
      <c r="J18" s="100"/>
      <c r="K18" s="100"/>
      <c r="L18" s="100"/>
      <c r="M18" s="100"/>
      <c r="N18" s="214"/>
      <c r="O18" s="217"/>
      <c r="P18" s="218"/>
      <c r="Q18" s="201"/>
      <c r="R18" s="225">
        <v>20615</v>
      </c>
      <c r="S18" s="225">
        <f>IF(SUM(Q18:R18)=0," ",SUM(Q18:R18))</f>
        <v>20615</v>
      </c>
      <c r="T18" s="225">
        <v>1257</v>
      </c>
      <c r="U18" s="225">
        <f>IF(SUM(S18:T18)=0," ",SUM(S18:T18))</f>
        <v>21872</v>
      </c>
      <c r="V18" s="225"/>
      <c r="W18" s="185" t="str">
        <f t="shared" si="2"/>
        <v xml:space="preserve"> </v>
      </c>
      <c r="X18" s="184"/>
      <c r="Y18" s="185"/>
      <c r="Z18" s="184"/>
      <c r="AA18" s="82"/>
      <c r="AB18" s="260" t="s">
        <v>616</v>
      </c>
      <c r="AC18" s="43" t="s">
        <v>592</v>
      </c>
      <c r="AD18" s="100"/>
      <c r="AE18" s="100"/>
      <c r="AF18" s="100"/>
      <c r="AG18" s="100"/>
      <c r="AH18" s="100"/>
      <c r="AI18" s="100"/>
      <c r="AJ18" s="100"/>
      <c r="AK18" s="188"/>
      <c r="AL18" s="100"/>
      <c r="AM18" s="182"/>
      <c r="AN18" s="201"/>
      <c r="AO18" s="225"/>
      <c r="AP18" s="225"/>
      <c r="AQ18" s="225"/>
      <c r="AR18" s="225"/>
      <c r="AS18" s="225"/>
      <c r="AT18" s="185" t="str">
        <f t="shared" si="4"/>
        <v xml:space="preserve"> </v>
      </c>
      <c r="AU18" s="184"/>
      <c r="AV18" s="184"/>
      <c r="AW18" s="184"/>
      <c r="AX18" s="78"/>
      <c r="AY18" s="260"/>
    </row>
    <row r="19" spans="1:51" ht="15" customHeight="1">
      <c r="A19" s="260" t="s">
        <v>365</v>
      </c>
      <c r="B19" s="92" t="s">
        <v>366</v>
      </c>
      <c r="G19" s="100">
        <v>79205</v>
      </c>
      <c r="H19" s="100">
        <v>90706</v>
      </c>
      <c r="I19" s="100">
        <v>110384</v>
      </c>
      <c r="J19" s="100">
        <v>315341.00000000006</v>
      </c>
      <c r="K19" s="100">
        <v>54036</v>
      </c>
      <c r="L19" s="100">
        <v>97137</v>
      </c>
      <c r="M19" s="100">
        <v>129375</v>
      </c>
      <c r="N19" s="214">
        <v>171771.99999999997</v>
      </c>
      <c r="O19" s="217">
        <v>454</v>
      </c>
      <c r="P19" s="218">
        <v>1574</v>
      </c>
      <c r="Q19" s="201">
        <f t="shared" si="5"/>
        <v>2028</v>
      </c>
      <c r="R19" s="225"/>
      <c r="S19" s="225">
        <f t="shared" si="1"/>
        <v>2028</v>
      </c>
      <c r="T19" s="225"/>
      <c r="U19" s="225">
        <f t="shared" si="1"/>
        <v>2028</v>
      </c>
      <c r="V19" s="225">
        <v>1244</v>
      </c>
      <c r="W19" s="185">
        <f t="shared" si="2"/>
        <v>174.0088105726872</v>
      </c>
      <c r="X19" s="184"/>
      <c r="Y19" s="185"/>
      <c r="Z19" s="184"/>
      <c r="AA19" s="82"/>
      <c r="AB19" s="260" t="s">
        <v>365</v>
      </c>
      <c r="AC19" s="43" t="s">
        <v>366</v>
      </c>
      <c r="AD19" s="100">
        <v>139</v>
      </c>
      <c r="AE19" s="100">
        <v>452</v>
      </c>
      <c r="AF19" s="100">
        <v>1508</v>
      </c>
      <c r="AG19" s="100">
        <v>2097.0000000000005</v>
      </c>
      <c r="AH19" s="100">
        <v>395</v>
      </c>
      <c r="AI19" s="100">
        <v>1479</v>
      </c>
      <c r="AJ19" s="100">
        <v>2600</v>
      </c>
      <c r="AK19" s="188">
        <v>2797</v>
      </c>
      <c r="AL19" s="100">
        <v>113</v>
      </c>
      <c r="AM19" s="182">
        <v>12639</v>
      </c>
      <c r="AN19" s="201">
        <f t="shared" si="0"/>
        <v>12752</v>
      </c>
      <c r="AO19" s="225"/>
      <c r="AP19" s="225">
        <f t="shared" si="3"/>
        <v>12752</v>
      </c>
      <c r="AQ19" s="225"/>
      <c r="AR19" s="225">
        <f t="shared" si="3"/>
        <v>12752</v>
      </c>
      <c r="AS19" s="225">
        <v>89</v>
      </c>
      <c r="AT19" s="185">
        <f t="shared" si="4"/>
        <v>26.966292134831463</v>
      </c>
      <c r="AU19" s="184"/>
      <c r="AV19" s="184"/>
      <c r="AW19" s="184"/>
      <c r="AX19" s="78"/>
      <c r="AY19" s="260"/>
    </row>
    <row r="20" spans="1:51" ht="15" customHeight="1">
      <c r="A20" s="260" t="s">
        <v>367</v>
      </c>
      <c r="B20" s="92" t="s">
        <v>368</v>
      </c>
      <c r="G20" s="100">
        <v>8609</v>
      </c>
      <c r="H20" s="100">
        <v>33660</v>
      </c>
      <c r="I20" s="100">
        <v>64203</v>
      </c>
      <c r="J20" s="100">
        <v>83424</v>
      </c>
      <c r="K20" s="100">
        <v>36402</v>
      </c>
      <c r="L20" s="100">
        <v>53681.000000000007</v>
      </c>
      <c r="M20" s="100">
        <v>94549</v>
      </c>
      <c r="N20" s="214">
        <v>99268</v>
      </c>
      <c r="O20" s="217">
        <v>24387</v>
      </c>
      <c r="P20" s="218">
        <v>23712</v>
      </c>
      <c r="Q20" s="201">
        <f t="shared" ref="Q20:Q51" si="6">IF(SUM(P20,O20)=0,"",SUM(O20,P20))</f>
        <v>48099</v>
      </c>
      <c r="R20" s="225">
        <v>21152</v>
      </c>
      <c r="S20" s="225">
        <f t="shared" ref="S20:S51" si="7">IF(SUM(Q20:R20)=0," ",SUM(Q20:R20))</f>
        <v>69251</v>
      </c>
      <c r="T20" s="225">
        <v>54140</v>
      </c>
      <c r="U20" s="225">
        <f t="shared" ref="U20:U51" si="8">IF(SUM(S20:T20)=0," ",SUM(S20:T20))</f>
        <v>123391</v>
      </c>
      <c r="V20" s="225">
        <v>151164.00000000003</v>
      </c>
      <c r="W20" s="185">
        <f t="shared" si="2"/>
        <v>519.85484069381243</v>
      </c>
      <c r="X20" s="184"/>
      <c r="Y20" s="185"/>
      <c r="Z20" s="184"/>
      <c r="AA20" s="82"/>
      <c r="AB20" s="260" t="s">
        <v>367</v>
      </c>
      <c r="AC20" s="92" t="s">
        <v>368</v>
      </c>
      <c r="AD20" s="100">
        <v>8101.9999999999991</v>
      </c>
      <c r="AE20" s="100">
        <v>93448</v>
      </c>
      <c r="AF20" s="100">
        <v>106603</v>
      </c>
      <c r="AG20" s="100">
        <v>115857.99999999999</v>
      </c>
      <c r="AH20" s="100">
        <v>40547</v>
      </c>
      <c r="AI20" s="100">
        <v>57582.999999999985</v>
      </c>
      <c r="AJ20" s="100">
        <v>125303</v>
      </c>
      <c r="AK20" s="188">
        <v>135612</v>
      </c>
      <c r="AL20" s="100">
        <v>110366.99999999999</v>
      </c>
      <c r="AM20" s="182">
        <v>51652</v>
      </c>
      <c r="AN20" s="201">
        <f t="shared" ref="AN20:AN51" si="9">IF(SUM(AM20,AL20)=0,"",SUM(AL20,AM20))</f>
        <v>162019</v>
      </c>
      <c r="AO20" s="225">
        <v>63195</v>
      </c>
      <c r="AP20" s="225">
        <f t="shared" ref="AP20:AP51" si="10">IF(SUM(AN20:AO20)=0," ",SUM(AN20:AO20))</f>
        <v>225214</v>
      </c>
      <c r="AQ20" s="225">
        <v>4693</v>
      </c>
      <c r="AR20" s="225">
        <f t="shared" ref="AR20:AR51" si="11">IF(SUM(AP20:AQ20)=0," ",SUM(AP20:AQ20))</f>
        <v>229907</v>
      </c>
      <c r="AS20" s="225">
        <v>12640.999999999998</v>
      </c>
      <c r="AT20" s="185">
        <f t="shared" si="4"/>
        <v>773.08757218574476</v>
      </c>
      <c r="AU20" s="184"/>
      <c r="AV20" s="184"/>
      <c r="AW20" s="184"/>
      <c r="AX20" s="78"/>
      <c r="AY20" s="260"/>
    </row>
    <row r="21" spans="1:51" ht="15" customHeight="1">
      <c r="A21" s="260" t="s">
        <v>369</v>
      </c>
      <c r="B21" s="251" t="s">
        <v>611</v>
      </c>
      <c r="G21" s="100">
        <v>1658551.9999999998</v>
      </c>
      <c r="H21" s="100">
        <v>3305864</v>
      </c>
      <c r="I21" s="100">
        <v>4818088</v>
      </c>
      <c r="J21" s="100">
        <v>7384411.9999999991</v>
      </c>
      <c r="K21" s="100">
        <v>1956850.9999999995</v>
      </c>
      <c r="L21" s="100">
        <v>3148460.0000000009</v>
      </c>
      <c r="M21" s="100">
        <v>4801237</v>
      </c>
      <c r="N21" s="214">
        <v>6463208.9999999991</v>
      </c>
      <c r="O21" s="217">
        <v>2104278</v>
      </c>
      <c r="P21" s="218">
        <v>1473498.9999999998</v>
      </c>
      <c r="Q21" s="201">
        <f t="shared" si="6"/>
        <v>3577777</v>
      </c>
      <c r="R21" s="225">
        <v>1538724.9999999998</v>
      </c>
      <c r="S21" s="225">
        <f t="shared" si="7"/>
        <v>5116502</v>
      </c>
      <c r="T21" s="225">
        <v>1910727.9999999995</v>
      </c>
      <c r="U21" s="225">
        <f t="shared" si="8"/>
        <v>7027230</v>
      </c>
      <c r="V21" s="225">
        <v>2609486.9999999995</v>
      </c>
      <c r="W21" s="185">
        <f t="shared" si="2"/>
        <v>24.008662353548331</v>
      </c>
      <c r="X21" s="184"/>
      <c r="Y21" s="185"/>
      <c r="Z21" s="184"/>
      <c r="AA21" s="82"/>
      <c r="AB21" s="260" t="s">
        <v>369</v>
      </c>
      <c r="AC21" s="92" t="s">
        <v>370</v>
      </c>
      <c r="AD21" s="100">
        <v>48092.999999999993</v>
      </c>
      <c r="AE21" s="100">
        <v>106465.99999999997</v>
      </c>
      <c r="AF21" s="100">
        <v>133986.99999999997</v>
      </c>
      <c r="AG21" s="100">
        <v>171323.00000000003</v>
      </c>
      <c r="AH21" s="100">
        <v>181523</v>
      </c>
      <c r="AI21" s="100">
        <v>235419</v>
      </c>
      <c r="AJ21" s="100">
        <v>438672</v>
      </c>
      <c r="AK21" s="188">
        <v>693548.00000000012</v>
      </c>
      <c r="AL21" s="100">
        <v>144035</v>
      </c>
      <c r="AM21" s="182">
        <v>115616</v>
      </c>
      <c r="AN21" s="201">
        <f t="shared" si="9"/>
        <v>259651</v>
      </c>
      <c r="AO21" s="225">
        <v>353954</v>
      </c>
      <c r="AP21" s="225">
        <f t="shared" si="10"/>
        <v>613605</v>
      </c>
      <c r="AQ21" s="225">
        <v>362702</v>
      </c>
      <c r="AR21" s="225">
        <f t="shared" si="11"/>
        <v>976307</v>
      </c>
      <c r="AS21" s="225">
        <v>384036</v>
      </c>
      <c r="AT21" s="185">
        <f t="shared" si="4"/>
        <v>-62.494401566519805</v>
      </c>
      <c r="AU21" s="184"/>
      <c r="AV21" s="184"/>
      <c r="AW21" s="184"/>
      <c r="AX21" s="78"/>
      <c r="AY21" s="260"/>
    </row>
    <row r="22" spans="1:51" ht="15" customHeight="1">
      <c r="A22" s="177" t="s">
        <v>371</v>
      </c>
      <c r="B22" s="92" t="s">
        <v>372</v>
      </c>
      <c r="G22" s="100">
        <v>7294181.9999999972</v>
      </c>
      <c r="H22" s="100">
        <v>14846725.999999998</v>
      </c>
      <c r="I22" s="100">
        <v>22108466</v>
      </c>
      <c r="J22" s="100">
        <v>29264000.000000007</v>
      </c>
      <c r="K22" s="100">
        <v>3913746.0000000019</v>
      </c>
      <c r="L22" s="100">
        <v>7559859.0000000028</v>
      </c>
      <c r="M22" s="100">
        <v>10984381.000000002</v>
      </c>
      <c r="N22" s="214">
        <v>14630243.999999998</v>
      </c>
      <c r="O22" s="217">
        <v>3095378.0000000005</v>
      </c>
      <c r="P22" s="218">
        <v>3459934.9999999986</v>
      </c>
      <c r="Q22" s="201">
        <f t="shared" si="6"/>
        <v>6555312.9999999991</v>
      </c>
      <c r="R22" s="225">
        <v>3310881.9999999991</v>
      </c>
      <c r="S22" s="225">
        <f t="shared" si="7"/>
        <v>9866194.9999999981</v>
      </c>
      <c r="T22" s="225">
        <v>3437732.9999999981</v>
      </c>
      <c r="U22" s="225">
        <f t="shared" si="8"/>
        <v>13303927.999999996</v>
      </c>
      <c r="V22" s="225">
        <v>3851058.9999999995</v>
      </c>
      <c r="W22" s="185">
        <f t="shared" si="2"/>
        <v>24.413205753869121</v>
      </c>
      <c r="X22" s="184"/>
      <c r="Y22" s="185"/>
      <c r="Z22" s="184"/>
      <c r="AA22" s="82"/>
      <c r="AB22" s="177" t="s">
        <v>371</v>
      </c>
      <c r="AC22" s="92" t="s">
        <v>372</v>
      </c>
      <c r="AD22" s="100">
        <v>6617672.0000000019</v>
      </c>
      <c r="AE22" s="100">
        <v>12947969</v>
      </c>
      <c r="AF22" s="100">
        <v>19392380</v>
      </c>
      <c r="AG22" s="100">
        <v>25342110.000000015</v>
      </c>
      <c r="AH22" s="100">
        <v>2338469.9999999986</v>
      </c>
      <c r="AI22" s="100">
        <v>3558936.0000000014</v>
      </c>
      <c r="AJ22" s="100">
        <v>4238247.9999999991</v>
      </c>
      <c r="AK22" s="188">
        <v>4810418.0000000009</v>
      </c>
      <c r="AL22" s="100">
        <v>759121.00000000012</v>
      </c>
      <c r="AM22" s="182">
        <v>949237.00000000047</v>
      </c>
      <c r="AN22" s="201">
        <f t="shared" si="9"/>
        <v>1708358.0000000005</v>
      </c>
      <c r="AO22" s="225">
        <v>1066025.0000000002</v>
      </c>
      <c r="AP22" s="225">
        <f t="shared" si="10"/>
        <v>2774383.0000000009</v>
      </c>
      <c r="AQ22" s="225">
        <v>392379.99999999994</v>
      </c>
      <c r="AR22" s="225">
        <f t="shared" si="11"/>
        <v>3166763.0000000009</v>
      </c>
      <c r="AS22" s="225">
        <v>730653</v>
      </c>
      <c r="AT22" s="185">
        <f t="shared" si="4"/>
        <v>3.8962407599777436</v>
      </c>
      <c r="AU22" s="184"/>
      <c r="AV22" s="184"/>
      <c r="AW22" s="184"/>
      <c r="AX22" s="78"/>
    </row>
    <row r="23" spans="1:51" ht="15" customHeight="1">
      <c r="A23" s="177" t="s">
        <v>373</v>
      </c>
      <c r="B23" s="92" t="s">
        <v>374</v>
      </c>
      <c r="G23" s="100">
        <v>17909081.000000004</v>
      </c>
      <c r="H23" s="100">
        <v>37643586.000000015</v>
      </c>
      <c r="I23" s="100">
        <v>58886455.000000015</v>
      </c>
      <c r="J23" s="100">
        <v>78861753.999999985</v>
      </c>
      <c r="K23" s="100">
        <v>18600977.000000011</v>
      </c>
      <c r="L23" s="100">
        <v>37866316.000000007</v>
      </c>
      <c r="M23" s="100">
        <v>59263104.000000015</v>
      </c>
      <c r="N23" s="214">
        <v>78137855.99999994</v>
      </c>
      <c r="O23" s="217">
        <v>18651961</v>
      </c>
      <c r="P23" s="218">
        <v>20249745.000000007</v>
      </c>
      <c r="Q23" s="201">
        <f t="shared" si="6"/>
        <v>38901706.000000007</v>
      </c>
      <c r="R23" s="225">
        <v>21138344.000000004</v>
      </c>
      <c r="S23" s="225">
        <f t="shared" si="7"/>
        <v>60040050.000000015</v>
      </c>
      <c r="T23" s="225">
        <v>20267266.999999989</v>
      </c>
      <c r="U23" s="225">
        <f t="shared" si="8"/>
        <v>80307317</v>
      </c>
      <c r="V23" s="225">
        <v>16253063.000000002</v>
      </c>
      <c r="W23" s="185">
        <f t="shared" si="2"/>
        <v>-12.8613715201313</v>
      </c>
      <c r="X23" s="184"/>
      <c r="Y23" s="185"/>
      <c r="Z23" s="184"/>
      <c r="AA23" s="82"/>
      <c r="AB23" s="177" t="s">
        <v>373</v>
      </c>
      <c r="AC23" s="92" t="s">
        <v>374</v>
      </c>
      <c r="AD23" s="100">
        <v>4643114.9999999991</v>
      </c>
      <c r="AE23" s="100">
        <v>10327905.999999996</v>
      </c>
      <c r="AF23" s="100">
        <v>15901807.999999996</v>
      </c>
      <c r="AG23" s="100">
        <v>21367177.999999981</v>
      </c>
      <c r="AH23" s="100">
        <v>4910481.9999999991</v>
      </c>
      <c r="AI23" s="100">
        <v>10422182.000000002</v>
      </c>
      <c r="AJ23" s="100">
        <v>15698958</v>
      </c>
      <c r="AK23" s="188">
        <v>20465182.000000007</v>
      </c>
      <c r="AL23" s="100">
        <v>5221704.0000000009</v>
      </c>
      <c r="AM23" s="182">
        <v>4606406.0000000009</v>
      </c>
      <c r="AN23" s="201">
        <f t="shared" si="9"/>
        <v>9828110.0000000019</v>
      </c>
      <c r="AO23" s="225">
        <v>5464260.9999999991</v>
      </c>
      <c r="AP23" s="225">
        <f t="shared" si="10"/>
        <v>15292371</v>
      </c>
      <c r="AQ23" s="225">
        <v>4160784.0000000005</v>
      </c>
      <c r="AR23" s="225">
        <f t="shared" si="11"/>
        <v>19453155</v>
      </c>
      <c r="AS23" s="225">
        <v>3858318</v>
      </c>
      <c r="AT23" s="185">
        <f t="shared" si="4"/>
        <v>35.336278658213274</v>
      </c>
      <c r="AU23" s="184"/>
      <c r="AV23" s="184"/>
      <c r="AW23" s="184"/>
      <c r="AX23" s="78"/>
    </row>
    <row r="24" spans="1:51" ht="15" customHeight="1">
      <c r="A24" s="177" t="s">
        <v>375</v>
      </c>
      <c r="B24" s="92" t="s">
        <v>376</v>
      </c>
      <c r="G24" s="100">
        <v>3498601</v>
      </c>
      <c r="H24" s="100">
        <v>6642891.0000000009</v>
      </c>
      <c r="I24" s="100">
        <v>9421449.0000000019</v>
      </c>
      <c r="J24" s="100">
        <v>13809489.000000002</v>
      </c>
      <c r="K24" s="100">
        <v>2856114</v>
      </c>
      <c r="L24" s="100">
        <v>5818490</v>
      </c>
      <c r="M24" s="100">
        <v>8096922</v>
      </c>
      <c r="N24" s="214">
        <v>11491911.000000004</v>
      </c>
      <c r="O24" s="217">
        <v>2831855.9999999995</v>
      </c>
      <c r="P24" s="218">
        <v>3714725.9999999991</v>
      </c>
      <c r="Q24" s="201">
        <f t="shared" si="6"/>
        <v>6546581.9999999981</v>
      </c>
      <c r="R24" s="225">
        <v>3117480</v>
      </c>
      <c r="S24" s="225">
        <f t="shared" si="7"/>
        <v>9664061.9999999981</v>
      </c>
      <c r="T24" s="225">
        <v>4117510.0000000005</v>
      </c>
      <c r="U24" s="225">
        <f t="shared" si="8"/>
        <v>13781571.999999998</v>
      </c>
      <c r="V24" s="225">
        <v>3415101</v>
      </c>
      <c r="W24" s="185">
        <f t="shared" si="2"/>
        <v>20.595856568978107</v>
      </c>
      <c r="X24" s="184"/>
      <c r="Y24" s="185"/>
      <c r="Z24" s="184"/>
      <c r="AA24" s="82"/>
      <c r="AB24" s="177" t="s">
        <v>375</v>
      </c>
      <c r="AC24" s="92" t="s">
        <v>376</v>
      </c>
      <c r="AD24" s="100">
        <v>3176949.0000000005</v>
      </c>
      <c r="AE24" s="100">
        <v>6519629.0000000019</v>
      </c>
      <c r="AF24" s="100">
        <v>9258278.0000000037</v>
      </c>
      <c r="AG24" s="100">
        <v>11925733.000000006</v>
      </c>
      <c r="AH24" s="100">
        <v>3046078.0000000009</v>
      </c>
      <c r="AI24" s="100">
        <v>6475213.0000000009</v>
      </c>
      <c r="AJ24" s="100">
        <v>9449594</v>
      </c>
      <c r="AK24" s="188">
        <v>12371194.999999987</v>
      </c>
      <c r="AL24" s="100">
        <v>2991814</v>
      </c>
      <c r="AM24" s="182">
        <v>2499998.0000000009</v>
      </c>
      <c r="AN24" s="201">
        <f t="shared" si="9"/>
        <v>5491812.0000000009</v>
      </c>
      <c r="AO24" s="225">
        <v>2204620.0000000009</v>
      </c>
      <c r="AP24" s="225">
        <f t="shared" si="10"/>
        <v>7696432.0000000019</v>
      </c>
      <c r="AQ24" s="225">
        <v>2375636</v>
      </c>
      <c r="AR24" s="225">
        <f t="shared" si="11"/>
        <v>10072068.000000002</v>
      </c>
      <c r="AS24" s="225">
        <v>3217334.0000000005</v>
      </c>
      <c r="AT24" s="185">
        <f t="shared" si="4"/>
        <v>-7.0095302508225927</v>
      </c>
      <c r="AU24" s="184"/>
      <c r="AV24" s="184"/>
      <c r="AW24" s="184"/>
      <c r="AX24" s="78"/>
    </row>
    <row r="25" spans="1:51" ht="15" customHeight="1">
      <c r="A25" s="177" t="s">
        <v>377</v>
      </c>
      <c r="B25" s="92" t="s">
        <v>378</v>
      </c>
      <c r="G25" s="100">
        <v>55876.000000000007</v>
      </c>
      <c r="H25" s="100">
        <v>213143</v>
      </c>
      <c r="I25" s="100">
        <v>590516</v>
      </c>
      <c r="J25" s="100">
        <v>748978</v>
      </c>
      <c r="K25" s="100">
        <v>672730.00000000023</v>
      </c>
      <c r="L25" s="100">
        <v>1111727.9999999993</v>
      </c>
      <c r="M25" s="100">
        <v>1413833</v>
      </c>
      <c r="N25" s="214">
        <v>1836869.9999999995</v>
      </c>
      <c r="O25" s="217">
        <v>255197.99999999997</v>
      </c>
      <c r="P25" s="218">
        <v>673659.00000000012</v>
      </c>
      <c r="Q25" s="201">
        <f t="shared" si="6"/>
        <v>928857.00000000012</v>
      </c>
      <c r="R25" s="225">
        <v>573711</v>
      </c>
      <c r="S25" s="225">
        <f t="shared" si="7"/>
        <v>1502568</v>
      </c>
      <c r="T25" s="225">
        <v>498089.00000000012</v>
      </c>
      <c r="U25" s="225">
        <f t="shared" si="8"/>
        <v>2000657</v>
      </c>
      <c r="V25" s="225">
        <v>462209</v>
      </c>
      <c r="W25" s="185">
        <f t="shared" si="2"/>
        <v>81.117798728830195</v>
      </c>
      <c r="X25" s="184"/>
      <c r="Y25" s="185"/>
      <c r="Z25" s="184"/>
      <c r="AA25" s="82"/>
      <c r="AB25" s="177" t="s">
        <v>377</v>
      </c>
      <c r="AC25" s="92" t="s">
        <v>378</v>
      </c>
      <c r="AD25" s="100">
        <v>96557.000000000015</v>
      </c>
      <c r="AE25" s="100">
        <v>157386</v>
      </c>
      <c r="AF25" s="100">
        <v>250180</v>
      </c>
      <c r="AG25" s="100">
        <v>301879.99999999994</v>
      </c>
      <c r="AH25" s="100">
        <v>72486</v>
      </c>
      <c r="AI25" s="100">
        <v>88844</v>
      </c>
      <c r="AJ25" s="100">
        <v>142978</v>
      </c>
      <c r="AK25" s="188">
        <v>220610.99999999997</v>
      </c>
      <c r="AL25" s="100">
        <v>84419</v>
      </c>
      <c r="AM25" s="182">
        <v>13573</v>
      </c>
      <c r="AN25" s="201">
        <f t="shared" si="9"/>
        <v>97992</v>
      </c>
      <c r="AO25" s="225">
        <v>7181</v>
      </c>
      <c r="AP25" s="225">
        <f t="shared" si="10"/>
        <v>105173</v>
      </c>
      <c r="AQ25" s="225">
        <v>27029.999999999996</v>
      </c>
      <c r="AR25" s="225">
        <f t="shared" si="11"/>
        <v>132203</v>
      </c>
      <c r="AS25" s="225">
        <v>19330</v>
      </c>
      <c r="AT25" s="185">
        <f t="shared" si="4"/>
        <v>336.72529746508013</v>
      </c>
      <c r="AU25" s="184"/>
      <c r="AV25" s="184"/>
      <c r="AW25" s="184"/>
      <c r="AX25" s="78"/>
    </row>
    <row r="26" spans="1:51" ht="15" customHeight="1">
      <c r="A26" s="177" t="s">
        <v>379</v>
      </c>
      <c r="B26" s="92" t="s">
        <v>380</v>
      </c>
      <c r="G26" s="100">
        <v>501743</v>
      </c>
      <c r="H26" s="100">
        <v>947436</v>
      </c>
      <c r="I26" s="100">
        <v>1246731</v>
      </c>
      <c r="J26" s="100">
        <v>1647029.9999999998</v>
      </c>
      <c r="K26" s="100">
        <v>403784.00000000006</v>
      </c>
      <c r="L26" s="100">
        <v>885558.00000000035</v>
      </c>
      <c r="M26" s="100">
        <v>2163275</v>
      </c>
      <c r="N26" s="214">
        <v>2752924</v>
      </c>
      <c r="O26" s="217">
        <v>476134.99999999988</v>
      </c>
      <c r="P26" s="218">
        <v>654149.00000000023</v>
      </c>
      <c r="Q26" s="201">
        <f t="shared" si="6"/>
        <v>1130284</v>
      </c>
      <c r="R26" s="225">
        <v>610692</v>
      </c>
      <c r="S26" s="225">
        <f t="shared" si="7"/>
        <v>1740976</v>
      </c>
      <c r="T26" s="225">
        <v>724027.00000000012</v>
      </c>
      <c r="U26" s="225">
        <f t="shared" si="8"/>
        <v>2465003</v>
      </c>
      <c r="V26" s="225">
        <v>551418.00000000012</v>
      </c>
      <c r="W26" s="185">
        <f t="shared" si="2"/>
        <v>15.811272013189594</v>
      </c>
      <c r="X26" s="184"/>
      <c r="Y26" s="185"/>
      <c r="Z26" s="184"/>
      <c r="AA26" s="82"/>
      <c r="AB26" s="177" t="s">
        <v>379</v>
      </c>
      <c r="AC26" s="92" t="s">
        <v>380</v>
      </c>
      <c r="AD26" s="100">
        <v>509678</v>
      </c>
      <c r="AE26" s="100">
        <v>748336</v>
      </c>
      <c r="AF26" s="100">
        <v>854602</v>
      </c>
      <c r="AG26" s="100">
        <v>910960.00000000012</v>
      </c>
      <c r="AH26" s="100">
        <v>49152.000000000007</v>
      </c>
      <c r="AI26" s="100">
        <v>139213</v>
      </c>
      <c r="AJ26" s="100">
        <v>250656</v>
      </c>
      <c r="AK26" s="188">
        <v>377137.99999999994</v>
      </c>
      <c r="AL26" s="100">
        <v>50912</v>
      </c>
      <c r="AM26" s="182">
        <v>90715</v>
      </c>
      <c r="AN26" s="201">
        <f t="shared" si="9"/>
        <v>141627</v>
      </c>
      <c r="AO26" s="225">
        <v>125855</v>
      </c>
      <c r="AP26" s="225">
        <f t="shared" si="10"/>
        <v>267482</v>
      </c>
      <c r="AQ26" s="225">
        <v>50746</v>
      </c>
      <c r="AR26" s="225">
        <f t="shared" si="11"/>
        <v>318228</v>
      </c>
      <c r="AS26" s="225">
        <v>14675.999999999996</v>
      </c>
      <c r="AT26" s="185">
        <f t="shared" si="4"/>
        <v>246.90651403652231</v>
      </c>
      <c r="AU26" s="184"/>
      <c r="AV26" s="184"/>
      <c r="AW26" s="184"/>
      <c r="AX26" s="78"/>
    </row>
    <row r="27" spans="1:51" ht="15" customHeight="1">
      <c r="A27" s="177" t="s">
        <v>381</v>
      </c>
      <c r="B27" s="92" t="s">
        <v>382</v>
      </c>
      <c r="G27" s="100">
        <v>2030347.9999999998</v>
      </c>
      <c r="H27" s="100">
        <v>4597699</v>
      </c>
      <c r="I27" s="100">
        <v>6316285</v>
      </c>
      <c r="J27" s="100">
        <v>14556742</v>
      </c>
      <c r="K27" s="100">
        <v>9249581.9999999981</v>
      </c>
      <c r="L27" s="100">
        <v>18136289.000000004</v>
      </c>
      <c r="M27" s="100">
        <v>25165999</v>
      </c>
      <c r="N27" s="214">
        <v>33025305.999999993</v>
      </c>
      <c r="O27" s="217">
        <v>7335515</v>
      </c>
      <c r="P27" s="218">
        <v>9137425</v>
      </c>
      <c r="Q27" s="201">
        <f t="shared" si="6"/>
        <v>16472940</v>
      </c>
      <c r="R27" s="225">
        <v>7440376.9999999991</v>
      </c>
      <c r="S27" s="225">
        <f t="shared" si="7"/>
        <v>23913317</v>
      </c>
      <c r="T27" s="225">
        <v>6046834.9999999991</v>
      </c>
      <c r="U27" s="225">
        <f t="shared" si="8"/>
        <v>29960152</v>
      </c>
      <c r="V27" s="225">
        <v>9008872.9999999981</v>
      </c>
      <c r="W27" s="185">
        <f t="shared" si="2"/>
        <v>22.811731691639906</v>
      </c>
      <c r="X27" s="184"/>
      <c r="Y27" s="185"/>
      <c r="Z27" s="184"/>
      <c r="AA27" s="82"/>
      <c r="AB27" s="177" t="s">
        <v>381</v>
      </c>
      <c r="AC27" s="92" t="s">
        <v>382</v>
      </c>
      <c r="AD27" s="100">
        <v>4408278.9999999991</v>
      </c>
      <c r="AE27" s="100">
        <v>16057910</v>
      </c>
      <c r="AF27" s="100">
        <v>24277045</v>
      </c>
      <c r="AG27" s="100">
        <v>39839559.999999993</v>
      </c>
      <c r="AH27" s="100">
        <v>17342954.000000004</v>
      </c>
      <c r="AI27" s="100">
        <v>30299507.999999989</v>
      </c>
      <c r="AJ27" s="100">
        <v>40687922</v>
      </c>
      <c r="AK27" s="188">
        <v>51072764.999999985</v>
      </c>
      <c r="AL27" s="100">
        <v>10978878.999999998</v>
      </c>
      <c r="AM27" s="182">
        <v>9779793</v>
      </c>
      <c r="AN27" s="201">
        <f t="shared" si="9"/>
        <v>20758672</v>
      </c>
      <c r="AO27" s="225">
        <v>11978742.999999998</v>
      </c>
      <c r="AP27" s="225">
        <f t="shared" si="10"/>
        <v>32737415</v>
      </c>
      <c r="AQ27" s="225">
        <v>12128783.000000002</v>
      </c>
      <c r="AR27" s="225">
        <f t="shared" si="11"/>
        <v>44866198</v>
      </c>
      <c r="AS27" s="225">
        <v>11333782</v>
      </c>
      <c r="AT27" s="185">
        <f t="shared" si="4"/>
        <v>-3.1313730932887296</v>
      </c>
      <c r="AU27" s="184"/>
      <c r="AV27" s="184"/>
      <c r="AW27" s="184"/>
      <c r="AX27" s="78"/>
    </row>
    <row r="28" spans="1:51" ht="15" customHeight="1">
      <c r="A28" s="177" t="s">
        <v>383</v>
      </c>
      <c r="B28" s="92" t="s">
        <v>384</v>
      </c>
      <c r="G28" s="100">
        <v>349229</v>
      </c>
      <c r="H28" s="100">
        <v>797632</v>
      </c>
      <c r="I28" s="100">
        <v>1224558</v>
      </c>
      <c r="J28" s="100">
        <v>1534712.9999999995</v>
      </c>
      <c r="K28" s="100">
        <v>298182</v>
      </c>
      <c r="L28" s="100">
        <v>982089.00000000012</v>
      </c>
      <c r="M28" s="100">
        <v>1542941</v>
      </c>
      <c r="N28" s="214">
        <v>2041333.0000000012</v>
      </c>
      <c r="O28" s="217">
        <v>361883.99999999994</v>
      </c>
      <c r="P28" s="218">
        <v>834213</v>
      </c>
      <c r="Q28" s="201">
        <f t="shared" si="6"/>
        <v>1196097</v>
      </c>
      <c r="R28" s="225">
        <v>808611.00000000023</v>
      </c>
      <c r="S28" s="225">
        <f t="shared" si="7"/>
        <v>2004708.0000000002</v>
      </c>
      <c r="T28" s="225">
        <v>612881</v>
      </c>
      <c r="U28" s="225">
        <f t="shared" si="8"/>
        <v>2617589</v>
      </c>
      <c r="V28" s="225">
        <v>550331</v>
      </c>
      <c r="W28" s="185">
        <f t="shared" si="2"/>
        <v>52.073868974588578</v>
      </c>
      <c r="X28" s="184"/>
      <c r="Y28" s="185"/>
      <c r="Z28" s="184"/>
      <c r="AA28" s="82"/>
      <c r="AB28" s="177" t="s">
        <v>383</v>
      </c>
      <c r="AC28" s="92" t="s">
        <v>384</v>
      </c>
      <c r="AD28" s="100">
        <v>477580.00000000006</v>
      </c>
      <c r="AE28" s="100">
        <v>951880.00000000012</v>
      </c>
      <c r="AF28" s="100">
        <v>2393309</v>
      </c>
      <c r="AG28" s="100">
        <v>5146120.9999999981</v>
      </c>
      <c r="AH28" s="100">
        <v>559329.99999999988</v>
      </c>
      <c r="AI28" s="100">
        <v>840579.99999999988</v>
      </c>
      <c r="AJ28" s="100">
        <v>2444777.9999999991</v>
      </c>
      <c r="AK28" s="188">
        <v>5148469.9999999972</v>
      </c>
      <c r="AL28" s="100">
        <v>802276.99999999977</v>
      </c>
      <c r="AM28" s="182">
        <v>342352</v>
      </c>
      <c r="AN28" s="201">
        <f t="shared" si="9"/>
        <v>1144628.9999999998</v>
      </c>
      <c r="AO28" s="225">
        <v>2228820</v>
      </c>
      <c r="AP28" s="225">
        <f t="shared" si="10"/>
        <v>3373449</v>
      </c>
      <c r="AQ28" s="225">
        <v>4341852</v>
      </c>
      <c r="AR28" s="225">
        <f t="shared" si="11"/>
        <v>7715301</v>
      </c>
      <c r="AS28" s="225">
        <v>877826.00000000012</v>
      </c>
      <c r="AT28" s="185">
        <f t="shared" si="4"/>
        <v>-8.6063752953319153</v>
      </c>
      <c r="AU28" s="184"/>
      <c r="AV28" s="184"/>
      <c r="AW28" s="184"/>
      <c r="AX28" s="78"/>
    </row>
    <row r="29" spans="1:51" ht="15" customHeight="1">
      <c r="A29" s="177" t="s">
        <v>385</v>
      </c>
      <c r="B29" s="92" t="s">
        <v>386</v>
      </c>
      <c r="G29" s="100">
        <v>11905380.999999998</v>
      </c>
      <c r="H29" s="100">
        <v>27597522</v>
      </c>
      <c r="I29" s="100">
        <v>45937349</v>
      </c>
      <c r="J29" s="100">
        <v>76556750</v>
      </c>
      <c r="K29" s="100">
        <v>19309631.000000004</v>
      </c>
      <c r="L29" s="100">
        <v>34643890.000000007</v>
      </c>
      <c r="M29" s="100">
        <v>49783880.000000015</v>
      </c>
      <c r="N29" s="214">
        <v>71329486.00000006</v>
      </c>
      <c r="O29" s="217">
        <v>15635233.000000002</v>
      </c>
      <c r="P29" s="218">
        <v>14092124.999999998</v>
      </c>
      <c r="Q29" s="201">
        <f t="shared" si="6"/>
        <v>29727358</v>
      </c>
      <c r="R29" s="225">
        <v>15626064.999999996</v>
      </c>
      <c r="S29" s="225">
        <f t="shared" si="7"/>
        <v>45353423</v>
      </c>
      <c r="T29" s="225">
        <v>24839141.000000004</v>
      </c>
      <c r="U29" s="225">
        <f t="shared" si="8"/>
        <v>70192564</v>
      </c>
      <c r="V29" s="225">
        <v>18201797</v>
      </c>
      <c r="W29" s="185">
        <f t="shared" si="2"/>
        <v>16.415259049865114</v>
      </c>
      <c r="X29" s="184"/>
      <c r="Y29" s="185"/>
      <c r="Z29" s="184"/>
      <c r="AA29" s="82"/>
      <c r="AB29" s="177" t="s">
        <v>385</v>
      </c>
      <c r="AC29" s="92" t="s">
        <v>386</v>
      </c>
      <c r="AD29" s="100">
        <v>11701028.999999998</v>
      </c>
      <c r="AE29" s="100">
        <v>19662974</v>
      </c>
      <c r="AF29" s="100">
        <v>25765813</v>
      </c>
      <c r="AG29" s="100">
        <v>32894373.999999985</v>
      </c>
      <c r="AH29" s="100">
        <v>5968527.0000000009</v>
      </c>
      <c r="AI29" s="100">
        <v>10915967.000000002</v>
      </c>
      <c r="AJ29" s="100">
        <v>15389286</v>
      </c>
      <c r="AK29" s="188">
        <v>20822909</v>
      </c>
      <c r="AL29" s="100">
        <v>6025508.0000000019</v>
      </c>
      <c r="AM29" s="182">
        <v>4917190.9999999981</v>
      </c>
      <c r="AN29" s="201">
        <f t="shared" si="9"/>
        <v>10942699</v>
      </c>
      <c r="AO29" s="225">
        <v>4514216.9999999981</v>
      </c>
      <c r="AP29" s="225">
        <f t="shared" si="10"/>
        <v>15456915.999999998</v>
      </c>
      <c r="AQ29" s="225">
        <v>5372659</v>
      </c>
      <c r="AR29" s="225">
        <f t="shared" si="11"/>
        <v>20829575</v>
      </c>
      <c r="AS29" s="225">
        <v>4627080.0000000019</v>
      </c>
      <c r="AT29" s="185">
        <f t="shared" si="4"/>
        <v>30.22268903930771</v>
      </c>
      <c r="AU29" s="184"/>
      <c r="AV29" s="184"/>
      <c r="AW29" s="184"/>
      <c r="AX29" s="78"/>
    </row>
    <row r="30" spans="1:51" ht="15" customHeight="1">
      <c r="A30" s="177" t="s">
        <v>387</v>
      </c>
      <c r="B30" s="92" t="s">
        <v>388</v>
      </c>
      <c r="G30" s="100">
        <v>404902.00000000006</v>
      </c>
      <c r="H30" s="100">
        <v>921382</v>
      </c>
      <c r="I30" s="100">
        <v>1329635</v>
      </c>
      <c r="J30" s="100">
        <v>1833787.0000000002</v>
      </c>
      <c r="K30" s="100">
        <v>340209</v>
      </c>
      <c r="L30" s="100">
        <v>618349.99999999988</v>
      </c>
      <c r="M30" s="100">
        <v>1464833</v>
      </c>
      <c r="N30" s="214">
        <v>2685545.9999999995</v>
      </c>
      <c r="O30" s="217">
        <v>893827.00000000012</v>
      </c>
      <c r="P30" s="218">
        <v>361939</v>
      </c>
      <c r="Q30" s="201">
        <f t="shared" si="6"/>
        <v>1255766</v>
      </c>
      <c r="R30" s="225">
        <v>237040.99999999997</v>
      </c>
      <c r="S30" s="225">
        <f t="shared" si="7"/>
        <v>1492807</v>
      </c>
      <c r="T30" s="225">
        <v>353670</v>
      </c>
      <c r="U30" s="225">
        <f t="shared" si="8"/>
        <v>1846477</v>
      </c>
      <c r="V30" s="225">
        <v>368924</v>
      </c>
      <c r="W30" s="185">
        <f t="shared" si="2"/>
        <v>-58.725346179965484</v>
      </c>
      <c r="X30" s="184"/>
      <c r="Y30" s="185"/>
      <c r="Z30" s="184"/>
      <c r="AA30" s="82"/>
      <c r="AB30" s="177" t="s">
        <v>387</v>
      </c>
      <c r="AC30" s="92" t="s">
        <v>388</v>
      </c>
      <c r="AD30" s="100">
        <v>121848</v>
      </c>
      <c r="AE30" s="100">
        <v>241033</v>
      </c>
      <c r="AF30" s="100">
        <v>366023</v>
      </c>
      <c r="AG30" s="100">
        <v>435326.99999999994</v>
      </c>
      <c r="AH30" s="100">
        <v>29165</v>
      </c>
      <c r="AI30" s="100">
        <v>261469</v>
      </c>
      <c r="AJ30" s="100">
        <v>538256</v>
      </c>
      <c r="AK30" s="188">
        <v>891337.00000000012</v>
      </c>
      <c r="AL30" s="100">
        <v>323146</v>
      </c>
      <c r="AM30" s="182">
        <v>291907.00000000006</v>
      </c>
      <c r="AN30" s="201">
        <f t="shared" si="9"/>
        <v>615053</v>
      </c>
      <c r="AO30" s="225">
        <v>27327</v>
      </c>
      <c r="AP30" s="225">
        <f t="shared" si="10"/>
        <v>642380</v>
      </c>
      <c r="AQ30" s="225">
        <v>36657</v>
      </c>
      <c r="AR30" s="225">
        <f t="shared" si="11"/>
        <v>679037</v>
      </c>
      <c r="AS30" s="225">
        <v>32870</v>
      </c>
      <c r="AT30" s="185">
        <f t="shared" si="4"/>
        <v>883.10313355643439</v>
      </c>
      <c r="AU30" s="184"/>
      <c r="AV30" s="184"/>
      <c r="AW30" s="184"/>
      <c r="AX30" s="78"/>
    </row>
    <row r="31" spans="1:51" ht="15" customHeight="1">
      <c r="A31" s="177" t="s">
        <v>389</v>
      </c>
      <c r="B31" s="92" t="s">
        <v>21</v>
      </c>
      <c r="G31" s="100">
        <v>649429.99999999988</v>
      </c>
      <c r="H31" s="100">
        <v>834242.99999999988</v>
      </c>
      <c r="I31" s="100">
        <v>907326.99999999988</v>
      </c>
      <c r="J31" s="100">
        <v>988185</v>
      </c>
      <c r="K31" s="100">
        <v>124241.99999999997</v>
      </c>
      <c r="L31" s="100">
        <v>403912.99999999994</v>
      </c>
      <c r="M31" s="100">
        <v>780401</v>
      </c>
      <c r="N31" s="214">
        <v>1015031.0000000002</v>
      </c>
      <c r="O31" s="217">
        <v>228291.99999999997</v>
      </c>
      <c r="P31" s="218">
        <v>541603</v>
      </c>
      <c r="Q31" s="201">
        <f t="shared" si="6"/>
        <v>769895</v>
      </c>
      <c r="R31" s="225">
        <v>363058.99999999994</v>
      </c>
      <c r="S31" s="225">
        <f t="shared" si="7"/>
        <v>1132954</v>
      </c>
      <c r="T31" s="225">
        <v>318097</v>
      </c>
      <c r="U31" s="225">
        <f t="shared" si="8"/>
        <v>1451051</v>
      </c>
      <c r="V31" s="225">
        <v>873383</v>
      </c>
      <c r="W31" s="185">
        <f t="shared" si="2"/>
        <v>282.57275769628376</v>
      </c>
      <c r="X31" s="184"/>
      <c r="Y31" s="185"/>
      <c r="Z31" s="184"/>
      <c r="AA31" s="82"/>
      <c r="AB31" s="177" t="s">
        <v>389</v>
      </c>
      <c r="AC31" s="92" t="s">
        <v>21</v>
      </c>
      <c r="AD31" s="100">
        <v>10237733.000000004</v>
      </c>
      <c r="AE31" s="100">
        <v>22338229.000000007</v>
      </c>
      <c r="AF31" s="100">
        <v>32868336.000000007</v>
      </c>
      <c r="AG31" s="100">
        <v>44257390.000000045</v>
      </c>
      <c r="AH31" s="100">
        <v>12770840.000000004</v>
      </c>
      <c r="AI31" s="100">
        <v>26829926</v>
      </c>
      <c r="AJ31" s="100">
        <v>38008669.000000015</v>
      </c>
      <c r="AK31" s="188">
        <v>51559334.000000022</v>
      </c>
      <c r="AL31" s="100">
        <v>12470059.000000002</v>
      </c>
      <c r="AM31" s="182">
        <v>14061462.999999993</v>
      </c>
      <c r="AN31" s="201">
        <f t="shared" si="9"/>
        <v>26531521.999999993</v>
      </c>
      <c r="AO31" s="225">
        <v>12218416</v>
      </c>
      <c r="AP31" s="225">
        <f t="shared" si="10"/>
        <v>38749937.999999993</v>
      </c>
      <c r="AQ31" s="225">
        <v>13042938.000000004</v>
      </c>
      <c r="AR31" s="225">
        <f t="shared" si="11"/>
        <v>51792876</v>
      </c>
      <c r="AS31" s="225">
        <v>14955930.000000006</v>
      </c>
      <c r="AT31" s="185">
        <f t="shared" si="4"/>
        <v>-16.621306732513474</v>
      </c>
      <c r="AU31" s="184"/>
      <c r="AV31" s="184"/>
      <c r="AW31" s="184"/>
      <c r="AX31" s="78"/>
    </row>
    <row r="32" spans="1:51" ht="15" customHeight="1">
      <c r="A32" s="177" t="s">
        <v>390</v>
      </c>
      <c r="B32" s="92" t="s">
        <v>391</v>
      </c>
      <c r="G32" s="100">
        <v>0</v>
      </c>
      <c r="H32" s="100">
        <v>0</v>
      </c>
      <c r="I32" s="100">
        <v>0</v>
      </c>
      <c r="J32" s="100"/>
      <c r="K32" s="100"/>
      <c r="L32" s="100"/>
      <c r="N32" s="214"/>
      <c r="O32" s="217"/>
      <c r="P32" s="218"/>
      <c r="Q32" s="201" t="str">
        <f t="shared" si="6"/>
        <v/>
      </c>
      <c r="R32" s="225"/>
      <c r="S32" s="225" t="str">
        <f t="shared" si="7"/>
        <v xml:space="preserve"> </v>
      </c>
      <c r="T32" s="225"/>
      <c r="U32" s="225" t="str">
        <f t="shared" si="8"/>
        <v xml:space="preserve"> </v>
      </c>
      <c r="V32" s="225"/>
      <c r="W32" s="185" t="str">
        <f t="shared" si="2"/>
        <v xml:space="preserve"> </v>
      </c>
      <c r="X32" s="184"/>
      <c r="Y32" s="185"/>
      <c r="Z32" s="184"/>
      <c r="AA32" s="82"/>
      <c r="AB32" s="177" t="s">
        <v>390</v>
      </c>
      <c r="AC32" s="92" t="s">
        <v>391</v>
      </c>
      <c r="AD32" s="100">
        <v>0</v>
      </c>
      <c r="AE32" s="100">
        <v>0</v>
      </c>
      <c r="AF32" s="100">
        <v>0</v>
      </c>
      <c r="AG32" s="100">
        <v>12600</v>
      </c>
      <c r="AH32" s="100"/>
      <c r="AI32" s="100"/>
      <c r="AK32" s="188"/>
      <c r="AL32" s="100"/>
      <c r="AM32" s="182"/>
      <c r="AN32" s="201" t="str">
        <f t="shared" si="9"/>
        <v/>
      </c>
      <c r="AO32" s="225"/>
      <c r="AP32" s="225" t="str">
        <f t="shared" si="10"/>
        <v xml:space="preserve"> </v>
      </c>
      <c r="AQ32" s="225"/>
      <c r="AR32" s="225" t="str">
        <f t="shared" si="11"/>
        <v xml:space="preserve"> </v>
      </c>
      <c r="AS32" s="225"/>
      <c r="AT32" s="185" t="str">
        <f t="shared" si="4"/>
        <v xml:space="preserve"> </v>
      </c>
      <c r="AU32" s="184"/>
      <c r="AV32" s="184"/>
      <c r="AW32" s="184"/>
      <c r="AX32" s="78"/>
    </row>
    <row r="33" spans="1:50" ht="15" customHeight="1">
      <c r="A33" s="177" t="s">
        <v>392</v>
      </c>
      <c r="B33" s="92" t="s">
        <v>393</v>
      </c>
      <c r="G33" s="100">
        <v>114522</v>
      </c>
      <c r="H33" s="100">
        <v>530603</v>
      </c>
      <c r="I33" s="100">
        <v>750170</v>
      </c>
      <c r="J33" s="100">
        <v>883528.99999999988</v>
      </c>
      <c r="K33" s="100">
        <v>439202</v>
      </c>
      <c r="L33" s="100">
        <v>568665</v>
      </c>
      <c r="M33" s="100">
        <v>728339</v>
      </c>
      <c r="N33" s="214">
        <v>872893.00000000012</v>
      </c>
      <c r="O33" s="217">
        <v>111091</v>
      </c>
      <c r="P33" s="218">
        <v>196152</v>
      </c>
      <c r="Q33" s="201">
        <f t="shared" si="6"/>
        <v>307243</v>
      </c>
      <c r="R33" s="225">
        <v>230380.00000000003</v>
      </c>
      <c r="S33" s="225">
        <f t="shared" si="7"/>
        <v>537623</v>
      </c>
      <c r="T33" s="225">
        <v>140332</v>
      </c>
      <c r="U33" s="225">
        <f t="shared" si="8"/>
        <v>677955</v>
      </c>
      <c r="V33" s="225">
        <v>76325</v>
      </c>
      <c r="W33" s="185">
        <f t="shared" si="2"/>
        <v>-31.295064406657602</v>
      </c>
      <c r="X33" s="184"/>
      <c r="Y33" s="185"/>
      <c r="Z33" s="184"/>
      <c r="AA33" s="82"/>
      <c r="AB33" s="177" t="s">
        <v>392</v>
      </c>
      <c r="AC33" s="92" t="s">
        <v>393</v>
      </c>
      <c r="AD33" s="100">
        <v>10927</v>
      </c>
      <c r="AE33" s="100">
        <v>11071</v>
      </c>
      <c r="AF33" s="100">
        <v>19417</v>
      </c>
      <c r="AG33" s="100">
        <v>61194</v>
      </c>
      <c r="AH33" s="100">
        <v>25575</v>
      </c>
      <c r="AI33" s="100">
        <v>249031.99999999997</v>
      </c>
      <c r="AJ33" s="100">
        <v>256009.99999999997</v>
      </c>
      <c r="AK33" s="188">
        <v>261902.99999999997</v>
      </c>
      <c r="AL33" s="100">
        <v>6761</v>
      </c>
      <c r="AM33" s="182">
        <v>46384</v>
      </c>
      <c r="AN33" s="201">
        <f t="shared" si="9"/>
        <v>53145</v>
      </c>
      <c r="AO33" s="225">
        <v>11475</v>
      </c>
      <c r="AP33" s="225">
        <f t="shared" si="10"/>
        <v>64620</v>
      </c>
      <c r="AQ33" s="225">
        <v>7877</v>
      </c>
      <c r="AR33" s="225">
        <f t="shared" si="11"/>
        <v>72497</v>
      </c>
      <c r="AS33" s="225">
        <v>8176</v>
      </c>
      <c r="AT33" s="185">
        <f t="shared" si="4"/>
        <v>-17.30675146771037</v>
      </c>
      <c r="AU33" s="184"/>
      <c r="AV33" s="184"/>
      <c r="AW33" s="184"/>
      <c r="AX33" s="78"/>
    </row>
    <row r="34" spans="1:50" ht="15" customHeight="1">
      <c r="A34" s="177" t="s">
        <v>394</v>
      </c>
      <c r="B34" s="92" t="s">
        <v>395</v>
      </c>
      <c r="G34" s="100">
        <v>980147.00000000012</v>
      </c>
      <c r="H34" s="100">
        <v>1724175</v>
      </c>
      <c r="I34" s="100">
        <v>2300808</v>
      </c>
      <c r="J34" s="100">
        <v>2824945.0000000028</v>
      </c>
      <c r="K34" s="100">
        <v>782301.99999999977</v>
      </c>
      <c r="L34" s="100">
        <v>1860189.9999999988</v>
      </c>
      <c r="M34" s="100">
        <v>2785494.9999999995</v>
      </c>
      <c r="N34" s="214">
        <v>3372811.0000000009</v>
      </c>
      <c r="O34" s="217">
        <v>984217.00000000023</v>
      </c>
      <c r="P34" s="218">
        <v>671540.00000000012</v>
      </c>
      <c r="Q34" s="201">
        <f t="shared" si="6"/>
        <v>1655757.0000000005</v>
      </c>
      <c r="R34" s="225">
        <v>995410.99999999988</v>
      </c>
      <c r="S34" s="225">
        <f t="shared" si="7"/>
        <v>2651168.0000000005</v>
      </c>
      <c r="T34" s="225">
        <v>435260.99999999994</v>
      </c>
      <c r="U34" s="225">
        <f t="shared" si="8"/>
        <v>3086429.0000000005</v>
      </c>
      <c r="V34" s="225">
        <v>2908656.0000000009</v>
      </c>
      <c r="W34" s="185">
        <f t="shared" si="2"/>
        <v>195.52994918803478</v>
      </c>
      <c r="X34" s="184"/>
      <c r="Y34" s="185"/>
      <c r="Z34" s="184"/>
      <c r="AA34" s="82"/>
      <c r="AB34" s="177" t="s">
        <v>394</v>
      </c>
      <c r="AC34" s="92" t="s">
        <v>395</v>
      </c>
      <c r="AD34" s="100">
        <v>419025</v>
      </c>
      <c r="AE34" s="100">
        <v>594526</v>
      </c>
      <c r="AF34" s="100">
        <v>885135</v>
      </c>
      <c r="AG34" s="100">
        <v>1273064.9999999995</v>
      </c>
      <c r="AH34" s="100">
        <v>261424.99999999997</v>
      </c>
      <c r="AI34" s="100">
        <v>698611</v>
      </c>
      <c r="AJ34" s="100">
        <v>1295200</v>
      </c>
      <c r="AK34" s="188">
        <v>1809171.0000000007</v>
      </c>
      <c r="AL34" s="100">
        <v>538016.00000000012</v>
      </c>
      <c r="AM34" s="182">
        <v>458712.00000000012</v>
      </c>
      <c r="AN34" s="201">
        <f t="shared" si="9"/>
        <v>996728.00000000023</v>
      </c>
      <c r="AO34" s="225">
        <v>519087.99999999994</v>
      </c>
      <c r="AP34" s="225">
        <f t="shared" si="10"/>
        <v>1515816.0000000002</v>
      </c>
      <c r="AQ34" s="225">
        <v>253588</v>
      </c>
      <c r="AR34" s="225">
        <f t="shared" si="11"/>
        <v>1769404.0000000002</v>
      </c>
      <c r="AS34" s="225">
        <v>344668</v>
      </c>
      <c r="AT34" s="185">
        <f t="shared" si="4"/>
        <v>56.096881636821564</v>
      </c>
      <c r="AU34" s="184"/>
      <c r="AV34" s="184"/>
      <c r="AW34" s="184"/>
      <c r="AX34" s="78"/>
    </row>
    <row r="35" spans="1:50" ht="15" customHeight="1">
      <c r="A35" s="177" t="s">
        <v>396</v>
      </c>
      <c r="B35" s="92" t="s">
        <v>397</v>
      </c>
      <c r="G35" s="100">
        <v>1756504.0000000007</v>
      </c>
      <c r="H35" s="100">
        <v>3458989</v>
      </c>
      <c r="I35" s="100">
        <v>5100099</v>
      </c>
      <c r="J35" s="100">
        <v>6876792.9999999963</v>
      </c>
      <c r="K35" s="100">
        <v>1934225.0000000002</v>
      </c>
      <c r="L35" s="100">
        <v>3646550.9999999991</v>
      </c>
      <c r="M35" s="100">
        <v>5057442.0000000009</v>
      </c>
      <c r="N35" s="214">
        <v>6915421.0000000056</v>
      </c>
      <c r="O35" s="217">
        <v>1725417.0000000002</v>
      </c>
      <c r="P35" s="218">
        <v>1671119.0000000009</v>
      </c>
      <c r="Q35" s="201">
        <f t="shared" si="6"/>
        <v>3396536.0000000009</v>
      </c>
      <c r="R35" s="225">
        <v>2061669.9999999995</v>
      </c>
      <c r="S35" s="225">
        <f t="shared" si="7"/>
        <v>5458206</v>
      </c>
      <c r="T35" s="225">
        <v>1359701.0000000005</v>
      </c>
      <c r="U35" s="225">
        <f t="shared" si="8"/>
        <v>6817907</v>
      </c>
      <c r="V35" s="225">
        <v>1772825.0000000002</v>
      </c>
      <c r="W35" s="185">
        <f t="shared" si="2"/>
        <v>2.7476256464379389</v>
      </c>
      <c r="X35" s="184"/>
      <c r="Y35" s="185"/>
      <c r="Z35" s="184"/>
      <c r="AA35" s="82"/>
      <c r="AB35" s="177" t="s">
        <v>396</v>
      </c>
      <c r="AC35" s="92" t="s">
        <v>397</v>
      </c>
      <c r="AD35" s="100">
        <v>730556.00000000023</v>
      </c>
      <c r="AE35" s="100">
        <v>1439883.0000000005</v>
      </c>
      <c r="AF35" s="100">
        <v>2136009.0000000005</v>
      </c>
      <c r="AG35" s="100">
        <v>3058940.9999999991</v>
      </c>
      <c r="AH35" s="100">
        <v>678817.99999999977</v>
      </c>
      <c r="AI35" s="100">
        <v>1461456.9999999995</v>
      </c>
      <c r="AJ35" s="100">
        <v>2123337</v>
      </c>
      <c r="AK35" s="188">
        <v>2983552.0000000009</v>
      </c>
      <c r="AL35" s="100">
        <v>819180.00000000023</v>
      </c>
      <c r="AM35" s="182">
        <v>802431</v>
      </c>
      <c r="AN35" s="201">
        <f t="shared" si="9"/>
        <v>1621611.0000000002</v>
      </c>
      <c r="AO35" s="225">
        <v>761013.00000000023</v>
      </c>
      <c r="AP35" s="225">
        <f t="shared" si="10"/>
        <v>2382624.0000000005</v>
      </c>
      <c r="AQ35" s="225">
        <v>944840.99999999953</v>
      </c>
      <c r="AR35" s="225">
        <f t="shared" si="11"/>
        <v>3327465</v>
      </c>
      <c r="AS35" s="225">
        <v>981281.0000000007</v>
      </c>
      <c r="AT35" s="185">
        <f t="shared" si="4"/>
        <v>-16.519325249342472</v>
      </c>
      <c r="AU35" s="184"/>
      <c r="AV35" s="184"/>
      <c r="AW35" s="184"/>
      <c r="AX35" s="78"/>
    </row>
    <row r="36" spans="1:50" ht="15" customHeight="1">
      <c r="A36" s="177" t="s">
        <v>398</v>
      </c>
      <c r="B36" s="92" t="s">
        <v>399</v>
      </c>
      <c r="G36" s="100">
        <v>1853182</v>
      </c>
      <c r="H36" s="100">
        <v>3633753</v>
      </c>
      <c r="I36" s="100">
        <v>4618741</v>
      </c>
      <c r="J36" s="100">
        <v>6413444.9999999991</v>
      </c>
      <c r="K36" s="100">
        <v>2099308.9999999995</v>
      </c>
      <c r="L36" s="100">
        <v>5234346.0000000009</v>
      </c>
      <c r="M36" s="100">
        <v>7762194</v>
      </c>
      <c r="N36" s="214">
        <v>9363963.0000000149</v>
      </c>
      <c r="O36" s="217">
        <v>2150869.0000000005</v>
      </c>
      <c r="P36" s="218">
        <v>1348619.9999999998</v>
      </c>
      <c r="Q36" s="201">
        <f t="shared" si="6"/>
        <v>3499489</v>
      </c>
      <c r="R36" s="225">
        <v>1062864.9999999995</v>
      </c>
      <c r="S36" s="225">
        <f t="shared" si="7"/>
        <v>4562354</v>
      </c>
      <c r="T36" s="225">
        <v>1525743.9999999998</v>
      </c>
      <c r="U36" s="225">
        <f t="shared" si="8"/>
        <v>6088098</v>
      </c>
      <c r="V36" s="225">
        <v>1674997.9999999995</v>
      </c>
      <c r="W36" s="185">
        <f t="shared" si="2"/>
        <v>-22.12459243217512</v>
      </c>
      <c r="X36" s="184"/>
      <c r="Y36" s="185"/>
      <c r="Z36" s="184"/>
      <c r="AA36" s="82"/>
      <c r="AB36" s="177" t="s">
        <v>398</v>
      </c>
      <c r="AC36" s="92" t="s">
        <v>399</v>
      </c>
      <c r="AD36" s="100">
        <v>22041902.000000022</v>
      </c>
      <c r="AE36" s="100">
        <v>38102093.00000003</v>
      </c>
      <c r="AF36" s="100">
        <v>57283996.000000015</v>
      </c>
      <c r="AG36" s="100">
        <v>75200221.99999997</v>
      </c>
      <c r="AH36" s="100">
        <v>21619723.999999978</v>
      </c>
      <c r="AI36" s="100">
        <v>35830753.000000007</v>
      </c>
      <c r="AJ36" s="100">
        <v>57137192</v>
      </c>
      <c r="AK36" s="188">
        <v>74377013.000000015</v>
      </c>
      <c r="AL36" s="100">
        <v>22787970.999999974</v>
      </c>
      <c r="AM36" s="182">
        <v>10434604.999999998</v>
      </c>
      <c r="AN36" s="201">
        <f t="shared" si="9"/>
        <v>33222575.99999997</v>
      </c>
      <c r="AO36" s="225">
        <v>19328584.999999993</v>
      </c>
      <c r="AP36" s="225">
        <f t="shared" si="10"/>
        <v>52551160.999999963</v>
      </c>
      <c r="AQ36" s="225">
        <v>10806859.999999996</v>
      </c>
      <c r="AR36" s="225">
        <f t="shared" si="11"/>
        <v>63358020.999999955</v>
      </c>
      <c r="AS36" s="225">
        <v>22052072.999999993</v>
      </c>
      <c r="AT36" s="185">
        <f t="shared" si="4"/>
        <v>3.3370921636255275</v>
      </c>
      <c r="AU36" s="184"/>
      <c r="AV36" s="184"/>
      <c r="AW36" s="184"/>
      <c r="AX36" s="78"/>
    </row>
    <row r="37" spans="1:50" ht="15" customHeight="1">
      <c r="A37" s="177" t="s">
        <v>400</v>
      </c>
      <c r="B37" s="92" t="s">
        <v>401</v>
      </c>
      <c r="G37" s="100">
        <v>0</v>
      </c>
      <c r="H37" s="100">
        <v>6200</v>
      </c>
      <c r="I37" s="100">
        <v>6200</v>
      </c>
      <c r="J37" s="100">
        <v>6200</v>
      </c>
      <c r="K37" s="100"/>
      <c r="L37" s="100">
        <v>804</v>
      </c>
      <c r="M37" s="100">
        <v>804</v>
      </c>
      <c r="N37" s="214">
        <v>1690</v>
      </c>
      <c r="O37" s="217"/>
      <c r="P37" s="218"/>
      <c r="Q37" s="201" t="str">
        <f t="shared" si="6"/>
        <v/>
      </c>
      <c r="R37" s="225">
        <v>1720</v>
      </c>
      <c r="S37" s="225">
        <f t="shared" si="7"/>
        <v>1720</v>
      </c>
      <c r="T37" s="225">
        <v>900</v>
      </c>
      <c r="U37" s="225">
        <f t="shared" si="8"/>
        <v>2620</v>
      </c>
      <c r="V37" s="225">
        <v>1302</v>
      </c>
      <c r="W37" s="185" t="str">
        <f t="shared" si="2"/>
        <v xml:space="preserve"> </v>
      </c>
      <c r="X37" s="184"/>
      <c r="Y37" s="185"/>
      <c r="Z37" s="184"/>
      <c r="AA37" s="82"/>
      <c r="AB37" s="177" t="s">
        <v>400</v>
      </c>
      <c r="AC37" s="92" t="s">
        <v>401</v>
      </c>
      <c r="AD37" s="100">
        <v>38953</v>
      </c>
      <c r="AE37" s="100">
        <v>38953</v>
      </c>
      <c r="AF37" s="100">
        <v>85461</v>
      </c>
      <c r="AG37" s="100">
        <v>85669</v>
      </c>
      <c r="AH37" s="100">
        <v>14558</v>
      </c>
      <c r="AI37" s="100">
        <v>22965</v>
      </c>
      <c r="AJ37" s="100">
        <v>34447</v>
      </c>
      <c r="AK37" s="188">
        <v>40869</v>
      </c>
      <c r="AL37" s="100">
        <v>13428</v>
      </c>
      <c r="AM37" s="182">
        <v>13429</v>
      </c>
      <c r="AN37" s="201">
        <f t="shared" si="9"/>
        <v>26857</v>
      </c>
      <c r="AO37" s="225">
        <v>50888</v>
      </c>
      <c r="AP37" s="225">
        <f t="shared" si="10"/>
        <v>77745</v>
      </c>
      <c r="AQ37" s="225"/>
      <c r="AR37" s="225">
        <f t="shared" si="11"/>
        <v>77745</v>
      </c>
      <c r="AS37" s="225">
        <v>6760</v>
      </c>
      <c r="AT37" s="185">
        <f t="shared" si="4"/>
        <v>98.639053254437869</v>
      </c>
      <c r="AU37" s="184"/>
      <c r="AV37" s="184"/>
      <c r="AW37" s="184"/>
      <c r="AX37" s="78"/>
    </row>
    <row r="38" spans="1:50" ht="15" customHeight="1">
      <c r="A38" s="177" t="s">
        <v>402</v>
      </c>
      <c r="B38" s="92" t="s">
        <v>403</v>
      </c>
      <c r="G38" s="100">
        <v>127027.00000000004</v>
      </c>
      <c r="H38" s="100">
        <v>203747.00000000006</v>
      </c>
      <c r="I38" s="100">
        <v>402657</v>
      </c>
      <c r="J38" s="100">
        <v>565620</v>
      </c>
      <c r="K38" s="100">
        <v>109960.99999999997</v>
      </c>
      <c r="L38" s="100">
        <v>213195.00000000003</v>
      </c>
      <c r="M38" s="100">
        <v>444124</v>
      </c>
      <c r="N38" s="214">
        <v>676320.99999999988</v>
      </c>
      <c r="O38" s="217">
        <v>139814</v>
      </c>
      <c r="P38" s="218">
        <v>122201.99999999997</v>
      </c>
      <c r="Q38" s="201">
        <f t="shared" si="6"/>
        <v>262015.99999999997</v>
      </c>
      <c r="R38" s="225">
        <v>258183.99999999994</v>
      </c>
      <c r="S38" s="225">
        <f t="shared" si="7"/>
        <v>520199.99999999988</v>
      </c>
      <c r="T38" s="225">
        <v>260012.99999999997</v>
      </c>
      <c r="U38" s="225">
        <f t="shared" si="8"/>
        <v>780212.99999999988</v>
      </c>
      <c r="V38" s="225">
        <v>140431</v>
      </c>
      <c r="W38" s="185">
        <f t="shared" si="2"/>
        <v>0.4413005850630185</v>
      </c>
      <c r="X38" s="184"/>
      <c r="Y38" s="185"/>
      <c r="Z38" s="184"/>
      <c r="AA38" s="82"/>
      <c r="AB38" s="177" t="s">
        <v>402</v>
      </c>
      <c r="AC38" s="92" t="s">
        <v>403</v>
      </c>
      <c r="AD38" s="100">
        <v>62473</v>
      </c>
      <c r="AE38" s="100">
        <v>90532</v>
      </c>
      <c r="AF38" s="100">
        <v>632534.99999999988</v>
      </c>
      <c r="AG38" s="100">
        <v>691524</v>
      </c>
      <c r="AH38" s="100">
        <v>61451.000000000007</v>
      </c>
      <c r="AI38" s="100">
        <v>90716.000000000015</v>
      </c>
      <c r="AJ38" s="100">
        <v>307480</v>
      </c>
      <c r="AK38" s="188">
        <v>396520.00000000006</v>
      </c>
      <c r="AL38" s="100">
        <v>120175</v>
      </c>
      <c r="AM38" s="182">
        <v>163540</v>
      </c>
      <c r="AN38" s="201">
        <f t="shared" si="9"/>
        <v>283715</v>
      </c>
      <c r="AO38" s="225">
        <v>246174.00000000003</v>
      </c>
      <c r="AP38" s="225">
        <f t="shared" si="10"/>
        <v>529889</v>
      </c>
      <c r="AQ38" s="225">
        <v>204214.99999999997</v>
      </c>
      <c r="AR38" s="225">
        <f t="shared" si="11"/>
        <v>734104</v>
      </c>
      <c r="AS38" s="225">
        <v>118690.99999999997</v>
      </c>
      <c r="AT38" s="185">
        <f t="shared" si="4"/>
        <v>1.2503054149008932</v>
      </c>
      <c r="AU38" s="184"/>
      <c r="AV38" s="184"/>
      <c r="AW38" s="184"/>
      <c r="AX38" s="78"/>
    </row>
    <row r="39" spans="1:50" ht="15" customHeight="1">
      <c r="A39" s="177" t="s">
        <v>404</v>
      </c>
      <c r="B39" s="92" t="s">
        <v>405</v>
      </c>
      <c r="G39" s="100">
        <v>1221127.9999999998</v>
      </c>
      <c r="H39" s="100">
        <v>2239991</v>
      </c>
      <c r="I39" s="100">
        <v>3075487</v>
      </c>
      <c r="J39" s="100">
        <v>4197289</v>
      </c>
      <c r="K39" s="100">
        <v>1057082.9999999998</v>
      </c>
      <c r="L39" s="100">
        <v>2007582.9999999991</v>
      </c>
      <c r="M39" s="100">
        <v>3042836.9999999986</v>
      </c>
      <c r="N39" s="214">
        <v>3781105.0000000028</v>
      </c>
      <c r="O39" s="217">
        <v>703638.99999999977</v>
      </c>
      <c r="P39" s="218">
        <v>636492.99999999977</v>
      </c>
      <c r="Q39" s="201">
        <f t="shared" si="6"/>
        <v>1340131.9999999995</v>
      </c>
      <c r="R39" s="225">
        <v>450325.99999999983</v>
      </c>
      <c r="S39" s="225">
        <f t="shared" si="7"/>
        <v>1790457.9999999993</v>
      </c>
      <c r="T39" s="225">
        <v>771559.99999999977</v>
      </c>
      <c r="U39" s="225">
        <f t="shared" si="8"/>
        <v>2562017.9999999991</v>
      </c>
      <c r="V39" s="225">
        <v>1108423.0000000002</v>
      </c>
      <c r="W39" s="185">
        <f t="shared" si="2"/>
        <v>57.527226319177942</v>
      </c>
      <c r="X39" s="184"/>
      <c r="Y39" s="185"/>
      <c r="Z39" s="184"/>
      <c r="AA39" s="82"/>
      <c r="AB39" s="177" t="s">
        <v>404</v>
      </c>
      <c r="AC39" s="92" t="s">
        <v>405</v>
      </c>
      <c r="AD39" s="100">
        <v>735332</v>
      </c>
      <c r="AE39" s="100">
        <v>1792007</v>
      </c>
      <c r="AF39" s="100">
        <v>3476698</v>
      </c>
      <c r="AG39" s="100">
        <v>4781185.0000000009</v>
      </c>
      <c r="AH39" s="100">
        <v>1727330.0000000002</v>
      </c>
      <c r="AI39" s="100">
        <v>3561096.9999999981</v>
      </c>
      <c r="AJ39" s="100">
        <v>5747553</v>
      </c>
      <c r="AK39" s="188">
        <v>8470312.0000000019</v>
      </c>
      <c r="AL39" s="100">
        <v>2171615.0000000005</v>
      </c>
      <c r="AM39" s="182">
        <v>3205294.9999999991</v>
      </c>
      <c r="AN39" s="201">
        <f t="shared" si="9"/>
        <v>5376910</v>
      </c>
      <c r="AO39" s="225">
        <v>1967357.9999999995</v>
      </c>
      <c r="AP39" s="225">
        <f t="shared" si="10"/>
        <v>7344268</v>
      </c>
      <c r="AQ39" s="225">
        <v>2558881.0000000005</v>
      </c>
      <c r="AR39" s="225">
        <f t="shared" si="11"/>
        <v>9903149</v>
      </c>
      <c r="AS39" s="225">
        <v>2073135.0000000005</v>
      </c>
      <c r="AT39" s="185">
        <f t="shared" si="4"/>
        <v>4.7502936374138613</v>
      </c>
      <c r="AU39" s="184"/>
      <c r="AV39" s="184"/>
      <c r="AW39" s="184"/>
      <c r="AX39" s="78"/>
    </row>
    <row r="40" spans="1:50" ht="15" customHeight="1">
      <c r="A40" s="177" t="s">
        <v>406</v>
      </c>
      <c r="B40" s="92" t="s">
        <v>26</v>
      </c>
      <c r="G40" s="100">
        <v>1962725.0000000007</v>
      </c>
      <c r="H40" s="100">
        <v>3351642.0000000009</v>
      </c>
      <c r="I40" s="100">
        <v>4883713.0000000009</v>
      </c>
      <c r="J40" s="100">
        <v>6994880.9999999944</v>
      </c>
      <c r="K40" s="100">
        <v>382178</v>
      </c>
      <c r="L40" s="100">
        <v>751993.99999999988</v>
      </c>
      <c r="M40" s="100">
        <v>1139498</v>
      </c>
      <c r="N40" s="214">
        <v>1442072.9999999998</v>
      </c>
      <c r="O40" s="217">
        <v>431214.00000000012</v>
      </c>
      <c r="P40" s="218">
        <v>412845.99999999983</v>
      </c>
      <c r="Q40" s="201">
        <f t="shared" si="6"/>
        <v>844060</v>
      </c>
      <c r="R40" s="225">
        <v>2811354</v>
      </c>
      <c r="S40" s="225">
        <f t="shared" si="7"/>
        <v>3655414</v>
      </c>
      <c r="T40" s="225">
        <v>603079</v>
      </c>
      <c r="U40" s="225">
        <f t="shared" si="8"/>
        <v>4258493</v>
      </c>
      <c r="V40" s="225">
        <v>1707398.0000000002</v>
      </c>
      <c r="W40" s="185">
        <f t="shared" si="2"/>
        <v>295.95143014837174</v>
      </c>
      <c r="X40" s="184"/>
      <c r="Y40" s="185"/>
      <c r="Z40" s="184"/>
      <c r="AA40" s="82"/>
      <c r="AB40" s="177" t="s">
        <v>406</v>
      </c>
      <c r="AC40" s="92" t="s">
        <v>26</v>
      </c>
      <c r="AD40" s="100">
        <v>6236936.0000000019</v>
      </c>
      <c r="AE40" s="100">
        <v>12750699</v>
      </c>
      <c r="AF40" s="100">
        <v>20841927</v>
      </c>
      <c r="AG40" s="100">
        <v>28758254.000000007</v>
      </c>
      <c r="AH40" s="100">
        <v>4993450</v>
      </c>
      <c r="AI40" s="100">
        <v>12271903.000000002</v>
      </c>
      <c r="AJ40" s="100">
        <v>18280114.000000004</v>
      </c>
      <c r="AK40" s="188">
        <v>24367461.999999981</v>
      </c>
      <c r="AL40" s="100">
        <v>5363042.9999999981</v>
      </c>
      <c r="AM40" s="182">
        <v>3565439.0000000005</v>
      </c>
      <c r="AN40" s="201">
        <f t="shared" si="9"/>
        <v>8928481.9999999981</v>
      </c>
      <c r="AO40" s="225">
        <v>2841263.0000000005</v>
      </c>
      <c r="AP40" s="225">
        <f t="shared" si="10"/>
        <v>11769744.999999998</v>
      </c>
      <c r="AQ40" s="225">
        <v>2134726.0000000009</v>
      </c>
      <c r="AR40" s="225">
        <f t="shared" si="11"/>
        <v>13904471</v>
      </c>
      <c r="AS40" s="225">
        <v>2394647</v>
      </c>
      <c r="AT40" s="185">
        <f t="shared" si="4"/>
        <v>123.9596483323011</v>
      </c>
      <c r="AU40" s="184"/>
      <c r="AV40" s="184"/>
      <c r="AW40" s="184"/>
      <c r="AX40" s="78"/>
    </row>
    <row r="41" spans="1:50" ht="15" customHeight="1">
      <c r="A41" s="177" t="s">
        <v>407</v>
      </c>
      <c r="B41" s="92" t="s">
        <v>408</v>
      </c>
      <c r="G41" s="100">
        <v>3164076</v>
      </c>
      <c r="H41" s="100">
        <v>7195456</v>
      </c>
      <c r="I41" s="100">
        <v>8897006</v>
      </c>
      <c r="J41" s="100">
        <v>12355038.999999998</v>
      </c>
      <c r="K41" s="100">
        <v>3575573.9999999995</v>
      </c>
      <c r="L41" s="100">
        <v>7594848.9999999991</v>
      </c>
      <c r="M41" s="100">
        <v>10466668</v>
      </c>
      <c r="N41" s="214">
        <v>14186927</v>
      </c>
      <c r="O41" s="217">
        <v>2861964.9999999995</v>
      </c>
      <c r="P41" s="218">
        <v>3747615.9999999995</v>
      </c>
      <c r="Q41" s="201">
        <f t="shared" si="6"/>
        <v>6609580.9999999991</v>
      </c>
      <c r="R41" s="225">
        <v>2114549.0000000005</v>
      </c>
      <c r="S41" s="225">
        <f t="shared" si="7"/>
        <v>8724130</v>
      </c>
      <c r="T41" s="225">
        <v>3518636.0000000005</v>
      </c>
      <c r="U41" s="225">
        <f t="shared" si="8"/>
        <v>12242766</v>
      </c>
      <c r="V41" s="225">
        <v>2903723.0000000005</v>
      </c>
      <c r="W41" s="185">
        <f t="shared" si="2"/>
        <v>1.4590674588962855</v>
      </c>
      <c r="X41" s="184"/>
      <c r="Y41" s="185"/>
      <c r="Z41" s="184"/>
      <c r="AA41" s="82"/>
      <c r="AB41" s="177" t="s">
        <v>407</v>
      </c>
      <c r="AC41" s="92" t="s">
        <v>408</v>
      </c>
      <c r="AD41" s="100">
        <v>180622</v>
      </c>
      <c r="AE41" s="100">
        <v>334576</v>
      </c>
      <c r="AF41" s="100">
        <v>526958</v>
      </c>
      <c r="AG41" s="100">
        <v>613881.99999999988</v>
      </c>
      <c r="AH41" s="100">
        <v>252198</v>
      </c>
      <c r="AI41" s="100">
        <v>675949</v>
      </c>
      <c r="AJ41" s="100">
        <v>1031989</v>
      </c>
      <c r="AK41" s="188">
        <v>1119530</v>
      </c>
      <c r="AL41" s="100">
        <v>200692</v>
      </c>
      <c r="AM41" s="182">
        <v>144331</v>
      </c>
      <c r="AN41" s="201">
        <f t="shared" si="9"/>
        <v>345023</v>
      </c>
      <c r="AO41" s="225">
        <v>96290.999999999985</v>
      </c>
      <c r="AP41" s="225">
        <f t="shared" si="10"/>
        <v>441314</v>
      </c>
      <c r="AQ41" s="225">
        <v>329181</v>
      </c>
      <c r="AR41" s="225">
        <f t="shared" si="11"/>
        <v>770495</v>
      </c>
      <c r="AS41" s="225">
        <v>766643</v>
      </c>
      <c r="AT41" s="185">
        <f t="shared" si="4"/>
        <v>-73.821974504430358</v>
      </c>
      <c r="AU41" s="184"/>
      <c r="AV41" s="184"/>
      <c r="AW41" s="184"/>
      <c r="AX41" s="78"/>
    </row>
    <row r="42" spans="1:50" ht="15" customHeight="1">
      <c r="A42" s="177" t="s">
        <v>409</v>
      </c>
      <c r="B42" s="92" t="s">
        <v>410</v>
      </c>
      <c r="G42" s="100">
        <v>1885219.0000000007</v>
      </c>
      <c r="H42" s="100">
        <v>5186374.9999999991</v>
      </c>
      <c r="I42" s="100">
        <v>7591933.9999999991</v>
      </c>
      <c r="J42" s="100">
        <v>10204634.999999996</v>
      </c>
      <c r="K42" s="100">
        <v>3332650.0000000009</v>
      </c>
      <c r="L42" s="100">
        <v>7101944.0000000009</v>
      </c>
      <c r="M42" s="100">
        <v>10249105.000000002</v>
      </c>
      <c r="N42" s="214">
        <v>13071358</v>
      </c>
      <c r="O42" s="217">
        <v>3386324.0000000005</v>
      </c>
      <c r="P42" s="218">
        <v>3038714.0000000009</v>
      </c>
      <c r="Q42" s="201">
        <f t="shared" si="6"/>
        <v>6425038.0000000019</v>
      </c>
      <c r="R42" s="225">
        <v>2811458.0000000005</v>
      </c>
      <c r="S42" s="225">
        <f t="shared" si="7"/>
        <v>9236496.0000000019</v>
      </c>
      <c r="T42" s="225">
        <v>2159501.0000000005</v>
      </c>
      <c r="U42" s="225">
        <f t="shared" si="8"/>
        <v>11395997.000000002</v>
      </c>
      <c r="V42" s="225">
        <v>2604167.9999999995</v>
      </c>
      <c r="W42" s="185">
        <f t="shared" si="2"/>
        <v>-23.097494510271346</v>
      </c>
      <c r="X42" s="184"/>
      <c r="Y42" s="185"/>
      <c r="Z42" s="184"/>
      <c r="AA42" s="82"/>
      <c r="AB42" s="177" t="s">
        <v>409</v>
      </c>
      <c r="AC42" s="92" t="s">
        <v>410</v>
      </c>
      <c r="AD42" s="100">
        <v>166142.99999999994</v>
      </c>
      <c r="AE42" s="100">
        <v>498752.00000000006</v>
      </c>
      <c r="AF42" s="100">
        <v>744173</v>
      </c>
      <c r="AG42" s="100">
        <v>1004663.9999999994</v>
      </c>
      <c r="AH42" s="100">
        <v>312908.99999999994</v>
      </c>
      <c r="AI42" s="100">
        <v>662630.99999999988</v>
      </c>
      <c r="AJ42" s="100">
        <v>990339.99999999977</v>
      </c>
      <c r="AK42" s="188">
        <v>1215533.9999999998</v>
      </c>
      <c r="AL42" s="100">
        <v>196668.00000000009</v>
      </c>
      <c r="AM42" s="182">
        <v>217656.99999999994</v>
      </c>
      <c r="AN42" s="201">
        <f t="shared" si="9"/>
        <v>414325</v>
      </c>
      <c r="AO42" s="225">
        <v>348421.00000000017</v>
      </c>
      <c r="AP42" s="225">
        <f t="shared" si="10"/>
        <v>762746.00000000023</v>
      </c>
      <c r="AQ42" s="225">
        <v>491538</v>
      </c>
      <c r="AR42" s="225">
        <f t="shared" si="11"/>
        <v>1254284.0000000002</v>
      </c>
      <c r="AS42" s="225">
        <v>75457.000000000015</v>
      </c>
      <c r="AT42" s="185">
        <f t="shared" si="4"/>
        <v>160.63585883350788</v>
      </c>
      <c r="AU42" s="184"/>
      <c r="AV42" s="184"/>
      <c r="AW42" s="184"/>
      <c r="AX42" s="78"/>
    </row>
    <row r="43" spans="1:50" ht="15" customHeight="1">
      <c r="A43" s="177" t="s">
        <v>411</v>
      </c>
      <c r="B43" s="92" t="s">
        <v>412</v>
      </c>
      <c r="G43" s="100">
        <v>6014205.9999999991</v>
      </c>
      <c r="H43" s="100">
        <v>11684596.999999998</v>
      </c>
      <c r="I43" s="100">
        <v>18012632</v>
      </c>
      <c r="J43" s="100">
        <v>23386397.000000007</v>
      </c>
      <c r="K43" s="100">
        <v>6812353.0000000019</v>
      </c>
      <c r="L43" s="100">
        <v>13751857.999999989</v>
      </c>
      <c r="M43" s="100">
        <v>19749985</v>
      </c>
      <c r="N43" s="214">
        <v>25758882.000000004</v>
      </c>
      <c r="O43" s="217">
        <v>5644038.0000000028</v>
      </c>
      <c r="P43" s="218">
        <v>5779536.9999999963</v>
      </c>
      <c r="Q43" s="201">
        <f t="shared" si="6"/>
        <v>11423575</v>
      </c>
      <c r="R43" s="225">
        <v>5594867</v>
      </c>
      <c r="S43" s="225">
        <f t="shared" si="7"/>
        <v>17018442</v>
      </c>
      <c r="T43" s="225">
        <v>4606671.0000000019</v>
      </c>
      <c r="U43" s="225">
        <f t="shared" si="8"/>
        <v>21625113</v>
      </c>
      <c r="V43" s="225">
        <v>4987400.9999999981</v>
      </c>
      <c r="W43" s="185">
        <f t="shared" si="2"/>
        <v>-11.634170429043962</v>
      </c>
      <c r="X43" s="184"/>
      <c r="Y43" s="185"/>
      <c r="Z43" s="184"/>
      <c r="AA43" s="82"/>
      <c r="AB43" s="177" t="s">
        <v>411</v>
      </c>
      <c r="AC43" s="92" t="s">
        <v>412</v>
      </c>
      <c r="AD43" s="100">
        <v>1081913</v>
      </c>
      <c r="AE43" s="100">
        <v>2388171</v>
      </c>
      <c r="AF43" s="100">
        <v>3287092</v>
      </c>
      <c r="AG43" s="100">
        <v>4775473.9999999981</v>
      </c>
      <c r="AH43" s="100">
        <v>995948.00000000012</v>
      </c>
      <c r="AI43" s="100">
        <v>2442537</v>
      </c>
      <c r="AJ43" s="100">
        <v>3599595</v>
      </c>
      <c r="AK43" s="188">
        <v>4937324.0000000009</v>
      </c>
      <c r="AL43" s="100">
        <v>1526530.0000000002</v>
      </c>
      <c r="AM43" s="182">
        <v>1674044</v>
      </c>
      <c r="AN43" s="201">
        <f t="shared" si="9"/>
        <v>3200574</v>
      </c>
      <c r="AO43" s="225">
        <v>1045398.0000000002</v>
      </c>
      <c r="AP43" s="225">
        <f t="shared" si="10"/>
        <v>4245972</v>
      </c>
      <c r="AQ43" s="225">
        <v>843398</v>
      </c>
      <c r="AR43" s="225">
        <f t="shared" si="11"/>
        <v>5089370</v>
      </c>
      <c r="AS43" s="225">
        <v>1100224</v>
      </c>
      <c r="AT43" s="185">
        <f t="shared" si="4"/>
        <v>38.747200570065758</v>
      </c>
      <c r="AU43" s="184"/>
      <c r="AV43" s="184"/>
      <c r="AW43" s="184"/>
      <c r="AX43" s="78"/>
    </row>
    <row r="44" spans="1:50" ht="15" customHeight="1">
      <c r="A44" s="177" t="s">
        <v>413</v>
      </c>
      <c r="B44" s="92" t="s">
        <v>414</v>
      </c>
      <c r="G44" s="100">
        <v>511301.99999999988</v>
      </c>
      <c r="H44" s="100">
        <v>945636.99999999977</v>
      </c>
      <c r="I44" s="100">
        <v>1305919.9999999998</v>
      </c>
      <c r="J44" s="100">
        <v>1678128.9999999995</v>
      </c>
      <c r="K44" s="100">
        <v>313444.99999999994</v>
      </c>
      <c r="L44" s="100">
        <v>615292.00000000035</v>
      </c>
      <c r="M44" s="100">
        <v>899113</v>
      </c>
      <c r="N44" s="214">
        <v>1120348.9999999995</v>
      </c>
      <c r="O44" s="217">
        <v>132455</v>
      </c>
      <c r="P44" s="218">
        <v>252392</v>
      </c>
      <c r="Q44" s="201">
        <f t="shared" si="6"/>
        <v>384847</v>
      </c>
      <c r="R44" s="225">
        <v>281429.00000000017</v>
      </c>
      <c r="S44" s="225">
        <f t="shared" si="7"/>
        <v>666276.00000000023</v>
      </c>
      <c r="T44" s="225">
        <v>288454</v>
      </c>
      <c r="U44" s="225">
        <f t="shared" si="8"/>
        <v>954730.00000000023</v>
      </c>
      <c r="V44" s="225">
        <v>187592</v>
      </c>
      <c r="W44" s="185">
        <f t="shared" si="2"/>
        <v>41.626967649390366</v>
      </c>
      <c r="X44" s="184"/>
      <c r="Y44" s="185"/>
      <c r="Z44" s="184"/>
      <c r="AA44" s="82"/>
      <c r="AB44" s="177" t="s">
        <v>413</v>
      </c>
      <c r="AC44" s="92" t="s">
        <v>414</v>
      </c>
      <c r="AD44" s="100">
        <v>5624020</v>
      </c>
      <c r="AE44" s="100">
        <v>12157898</v>
      </c>
      <c r="AF44" s="100">
        <v>17733628</v>
      </c>
      <c r="AG44" s="100">
        <v>23060379.000000007</v>
      </c>
      <c r="AH44" s="100">
        <v>5720701</v>
      </c>
      <c r="AI44" s="100">
        <v>11679703.000000002</v>
      </c>
      <c r="AJ44" s="100">
        <v>17106572</v>
      </c>
      <c r="AK44" s="188">
        <v>23805552.000000022</v>
      </c>
      <c r="AL44" s="100">
        <v>5061982.9999999991</v>
      </c>
      <c r="AM44" s="182">
        <v>5776982.9999999981</v>
      </c>
      <c r="AN44" s="201">
        <f t="shared" si="9"/>
        <v>10838965.999999996</v>
      </c>
      <c r="AO44" s="225">
        <v>5709753.9999999972</v>
      </c>
      <c r="AP44" s="225">
        <f t="shared" si="10"/>
        <v>16548719.999999993</v>
      </c>
      <c r="AQ44" s="225">
        <v>6125153.0000000019</v>
      </c>
      <c r="AR44" s="225">
        <f t="shared" si="11"/>
        <v>22673872.999999993</v>
      </c>
      <c r="AS44" s="225">
        <v>5642387.9999999991</v>
      </c>
      <c r="AT44" s="185">
        <f t="shared" si="4"/>
        <v>-10.286513440763017</v>
      </c>
      <c r="AU44" s="184"/>
      <c r="AV44" s="184"/>
      <c r="AW44" s="184"/>
      <c r="AX44" s="78"/>
    </row>
    <row r="45" spans="1:50" ht="15" customHeight="1">
      <c r="A45" s="177" t="s">
        <v>415</v>
      </c>
      <c r="B45" s="92" t="s">
        <v>416</v>
      </c>
      <c r="G45" s="100">
        <v>0</v>
      </c>
      <c r="H45" s="100">
        <v>93</v>
      </c>
      <c r="I45" s="100">
        <v>5614</v>
      </c>
      <c r="J45" s="100">
        <v>13505</v>
      </c>
      <c r="K45" s="100"/>
      <c r="L45" s="100"/>
      <c r="M45" s="100">
        <v>0</v>
      </c>
      <c r="N45" s="214"/>
      <c r="O45" s="217"/>
      <c r="P45" s="218"/>
      <c r="Q45" s="201" t="str">
        <f t="shared" si="6"/>
        <v/>
      </c>
      <c r="R45" s="225"/>
      <c r="S45" s="225" t="str">
        <f t="shared" si="7"/>
        <v xml:space="preserve"> </v>
      </c>
      <c r="T45" s="225"/>
      <c r="U45" s="225" t="str">
        <f t="shared" si="8"/>
        <v xml:space="preserve"> </v>
      </c>
      <c r="V45" s="225"/>
      <c r="W45" s="185" t="str">
        <f t="shared" si="2"/>
        <v xml:space="preserve"> </v>
      </c>
      <c r="X45" s="184"/>
      <c r="Y45" s="185"/>
      <c r="Z45" s="184"/>
      <c r="AA45" s="82"/>
      <c r="AB45" s="177" t="s">
        <v>415</v>
      </c>
      <c r="AC45" s="92" t="s">
        <v>416</v>
      </c>
      <c r="AD45" s="100">
        <v>33472</v>
      </c>
      <c r="AE45" s="100">
        <v>38970</v>
      </c>
      <c r="AF45" s="100">
        <v>68720</v>
      </c>
      <c r="AG45" s="100">
        <v>69220</v>
      </c>
      <c r="AH45" s="100">
        <v>1066</v>
      </c>
      <c r="AI45" s="100">
        <v>13796</v>
      </c>
      <c r="AJ45" s="100">
        <v>19055</v>
      </c>
      <c r="AK45" s="188">
        <v>20205</v>
      </c>
      <c r="AL45" s="100">
        <v>13001</v>
      </c>
      <c r="AM45" s="182">
        <v>51883.000000000007</v>
      </c>
      <c r="AN45" s="201">
        <f t="shared" si="9"/>
        <v>64884.000000000007</v>
      </c>
      <c r="AO45" s="225">
        <v>17667</v>
      </c>
      <c r="AP45" s="225">
        <f t="shared" si="10"/>
        <v>82551</v>
      </c>
      <c r="AQ45" s="225">
        <v>4327</v>
      </c>
      <c r="AR45" s="225">
        <f t="shared" si="11"/>
        <v>86878</v>
      </c>
      <c r="AS45" s="225">
        <v>13510</v>
      </c>
      <c r="AT45" s="185">
        <f t="shared" si="4"/>
        <v>-3.7675795706883832</v>
      </c>
      <c r="AU45" s="184"/>
      <c r="AV45" s="184"/>
      <c r="AW45" s="184"/>
      <c r="AX45" s="78"/>
    </row>
    <row r="46" spans="1:50" ht="15" customHeight="1">
      <c r="A46" s="177" t="s">
        <v>417</v>
      </c>
      <c r="B46" s="92" t="s">
        <v>418</v>
      </c>
      <c r="G46" s="100">
        <v>6373</v>
      </c>
      <c r="H46" s="100">
        <v>6373</v>
      </c>
      <c r="I46" s="100">
        <v>13153</v>
      </c>
      <c r="J46" s="100">
        <v>14242</v>
      </c>
      <c r="K46" s="100"/>
      <c r="L46" s="100"/>
      <c r="M46" s="100">
        <v>6051</v>
      </c>
      <c r="N46" s="214">
        <v>8397</v>
      </c>
      <c r="O46" s="217">
        <v>8390</v>
      </c>
      <c r="P46" s="218"/>
      <c r="Q46" s="201">
        <f t="shared" si="6"/>
        <v>8390</v>
      </c>
      <c r="R46" s="225">
        <v>10712</v>
      </c>
      <c r="S46" s="225">
        <f t="shared" si="7"/>
        <v>19102</v>
      </c>
      <c r="T46" s="225"/>
      <c r="U46" s="225">
        <f t="shared" si="8"/>
        <v>19102</v>
      </c>
      <c r="V46" s="225"/>
      <c r="W46" s="185">
        <f t="shared" si="2"/>
        <v>-100</v>
      </c>
      <c r="X46" s="184"/>
      <c r="Y46" s="185"/>
      <c r="Z46" s="184"/>
      <c r="AA46" s="82"/>
      <c r="AB46" s="177" t="s">
        <v>417</v>
      </c>
      <c r="AC46" s="92" t="s">
        <v>418</v>
      </c>
      <c r="AD46" s="100">
        <v>0</v>
      </c>
      <c r="AE46" s="100">
        <v>0</v>
      </c>
      <c r="AF46" s="100">
        <v>0</v>
      </c>
      <c r="AG46" s="100">
        <v>804</v>
      </c>
      <c r="AH46" s="100"/>
      <c r="AI46" s="100"/>
      <c r="AJ46" s="100">
        <v>0</v>
      </c>
      <c r="AK46" s="188">
        <v>221</v>
      </c>
      <c r="AL46" s="100"/>
      <c r="AM46" s="182"/>
      <c r="AN46" s="201" t="str">
        <f t="shared" si="9"/>
        <v/>
      </c>
      <c r="AO46" s="225"/>
      <c r="AP46" s="225" t="str">
        <f t="shared" si="10"/>
        <v xml:space="preserve"> </v>
      </c>
      <c r="AQ46" s="225">
        <v>145</v>
      </c>
      <c r="AR46" s="225">
        <f t="shared" si="11"/>
        <v>145</v>
      </c>
      <c r="AS46" s="225"/>
      <c r="AT46" s="185" t="str">
        <f t="shared" si="4"/>
        <v xml:space="preserve"> </v>
      </c>
      <c r="AU46" s="184"/>
      <c r="AV46" s="184"/>
      <c r="AW46" s="184"/>
      <c r="AX46" s="78"/>
    </row>
    <row r="47" spans="1:50" ht="15" customHeight="1">
      <c r="A47" s="177" t="s">
        <v>419</v>
      </c>
      <c r="B47" s="92" t="s">
        <v>420</v>
      </c>
      <c r="G47" s="100">
        <v>2479849.9999999995</v>
      </c>
      <c r="H47" s="100">
        <v>3947289</v>
      </c>
      <c r="I47" s="100">
        <v>17453581</v>
      </c>
      <c r="J47" s="100">
        <v>20141059.999999993</v>
      </c>
      <c r="K47" s="100">
        <v>3511299</v>
      </c>
      <c r="L47" s="100">
        <v>5581093</v>
      </c>
      <c r="M47" s="100">
        <v>7195905</v>
      </c>
      <c r="N47" s="214">
        <v>10108073.000000002</v>
      </c>
      <c r="O47" s="217">
        <v>2810179</v>
      </c>
      <c r="P47" s="218">
        <v>4471177</v>
      </c>
      <c r="Q47" s="201">
        <f t="shared" si="6"/>
        <v>7281356</v>
      </c>
      <c r="R47" s="225">
        <v>10514776</v>
      </c>
      <c r="S47" s="225">
        <f t="shared" si="7"/>
        <v>17796132</v>
      </c>
      <c r="T47" s="225">
        <v>1042590</v>
      </c>
      <c r="U47" s="225">
        <f t="shared" si="8"/>
        <v>18838722</v>
      </c>
      <c r="V47" s="225">
        <v>1401216</v>
      </c>
      <c r="W47" s="185">
        <f t="shared" si="2"/>
        <v>-50.137838194648808</v>
      </c>
      <c r="X47" s="184"/>
      <c r="Y47" s="185"/>
      <c r="Z47" s="184"/>
      <c r="AA47" s="82"/>
      <c r="AB47" s="177" t="s">
        <v>419</v>
      </c>
      <c r="AC47" s="92" t="s">
        <v>420</v>
      </c>
      <c r="AD47" s="100">
        <v>72051</v>
      </c>
      <c r="AE47" s="100">
        <v>72198</v>
      </c>
      <c r="AF47" s="100">
        <v>110176</v>
      </c>
      <c r="AG47" s="100">
        <v>508844</v>
      </c>
      <c r="AH47" s="100">
        <v>117437.00000000001</v>
      </c>
      <c r="AI47" s="100">
        <v>374886</v>
      </c>
      <c r="AJ47" s="100">
        <v>666718</v>
      </c>
      <c r="AK47" s="188">
        <v>985649.00000000012</v>
      </c>
      <c r="AL47" s="100">
        <v>203743.99999999997</v>
      </c>
      <c r="AM47" s="182">
        <v>323765.99999999988</v>
      </c>
      <c r="AN47" s="201">
        <f t="shared" si="9"/>
        <v>527509.99999999988</v>
      </c>
      <c r="AO47" s="225">
        <v>251712</v>
      </c>
      <c r="AP47" s="225">
        <f t="shared" si="10"/>
        <v>779221.99999999988</v>
      </c>
      <c r="AQ47" s="225">
        <v>295727</v>
      </c>
      <c r="AR47" s="225">
        <f t="shared" si="11"/>
        <v>1074949</v>
      </c>
      <c r="AS47" s="225">
        <v>297858</v>
      </c>
      <c r="AT47" s="185">
        <f t="shared" si="4"/>
        <v>-31.596935452463939</v>
      </c>
      <c r="AU47" s="184"/>
      <c r="AV47" s="184"/>
      <c r="AW47" s="184"/>
      <c r="AX47" s="78"/>
    </row>
    <row r="48" spans="1:50" ht="15" customHeight="1">
      <c r="A48" s="177" t="s">
        <v>421</v>
      </c>
      <c r="B48" s="92" t="s">
        <v>422</v>
      </c>
      <c r="G48" s="100">
        <v>39264840.999999993</v>
      </c>
      <c r="H48" s="100">
        <v>73665061.999999985</v>
      </c>
      <c r="I48" s="100">
        <v>108367999</v>
      </c>
      <c r="J48" s="100">
        <v>142980406.00000006</v>
      </c>
      <c r="K48" s="100">
        <v>45981391.999999993</v>
      </c>
      <c r="L48" s="100">
        <v>82610895.000000015</v>
      </c>
      <c r="M48" s="100">
        <v>120026542.99999997</v>
      </c>
      <c r="N48" s="214">
        <v>157491412.00000003</v>
      </c>
      <c r="O48" s="217">
        <v>41753713.999999963</v>
      </c>
      <c r="P48" s="218">
        <v>39072211.000000007</v>
      </c>
      <c r="Q48" s="201">
        <f t="shared" si="6"/>
        <v>80825924.99999997</v>
      </c>
      <c r="R48" s="225">
        <v>32228700.999999993</v>
      </c>
      <c r="S48" s="225">
        <f t="shared" si="7"/>
        <v>113054625.99999997</v>
      </c>
      <c r="T48" s="225">
        <v>34204653.000000022</v>
      </c>
      <c r="U48" s="225">
        <f t="shared" si="8"/>
        <v>147259279</v>
      </c>
      <c r="V48" s="225">
        <v>40162113</v>
      </c>
      <c r="W48" s="185">
        <f t="shared" si="2"/>
        <v>-3.8118788666319858</v>
      </c>
      <c r="X48" s="184"/>
      <c r="Y48" s="185"/>
      <c r="Z48" s="184"/>
      <c r="AA48" s="82"/>
      <c r="AB48" s="177" t="s">
        <v>421</v>
      </c>
      <c r="AC48" s="92" t="s">
        <v>422</v>
      </c>
      <c r="AD48" s="100">
        <v>27199846.000000022</v>
      </c>
      <c r="AE48" s="100">
        <v>52826046.000000015</v>
      </c>
      <c r="AF48" s="100">
        <v>78898267.000000015</v>
      </c>
      <c r="AG48" s="100">
        <v>104546704.99999996</v>
      </c>
      <c r="AH48" s="100">
        <v>24803840.999999981</v>
      </c>
      <c r="AI48" s="100">
        <v>45718605.999999985</v>
      </c>
      <c r="AJ48" s="100">
        <v>71329746.999999985</v>
      </c>
      <c r="AK48" s="188">
        <v>96384071.000000015</v>
      </c>
      <c r="AL48" s="100">
        <v>27178743.000000007</v>
      </c>
      <c r="AM48" s="182">
        <v>24047883.000000011</v>
      </c>
      <c r="AN48" s="201">
        <f t="shared" si="9"/>
        <v>51226626.000000015</v>
      </c>
      <c r="AO48" s="225">
        <v>22670094</v>
      </c>
      <c r="AP48" s="225">
        <f t="shared" si="10"/>
        <v>73896720.000000015</v>
      </c>
      <c r="AQ48" s="225">
        <v>21858911.999999996</v>
      </c>
      <c r="AR48" s="225">
        <f t="shared" si="11"/>
        <v>95755632.000000015</v>
      </c>
      <c r="AS48" s="225">
        <v>26948287.000000007</v>
      </c>
      <c r="AT48" s="185">
        <f t="shared" si="4"/>
        <v>0.85517866126332365</v>
      </c>
      <c r="AU48" s="184"/>
      <c r="AV48" s="184"/>
      <c r="AW48" s="184"/>
      <c r="AX48" s="78"/>
    </row>
    <row r="49" spans="1:50" ht="15" customHeight="1">
      <c r="A49" s="177" t="s">
        <v>423</v>
      </c>
      <c r="B49" s="92" t="s">
        <v>424</v>
      </c>
      <c r="G49" s="100">
        <v>247588</v>
      </c>
      <c r="H49" s="100">
        <v>647413</v>
      </c>
      <c r="I49" s="100">
        <v>880758</v>
      </c>
      <c r="J49" s="100">
        <v>947973.99999999977</v>
      </c>
      <c r="K49" s="100">
        <v>413505</v>
      </c>
      <c r="L49" s="100">
        <v>754295</v>
      </c>
      <c r="M49" s="100">
        <v>973364</v>
      </c>
      <c r="N49" s="214">
        <v>1106442.9999999995</v>
      </c>
      <c r="O49" s="217">
        <v>189072.00000000003</v>
      </c>
      <c r="P49" s="218">
        <v>437237.99999999994</v>
      </c>
      <c r="Q49" s="201">
        <f t="shared" si="6"/>
        <v>626310</v>
      </c>
      <c r="R49" s="225">
        <v>156662</v>
      </c>
      <c r="S49" s="225">
        <f t="shared" si="7"/>
        <v>782972</v>
      </c>
      <c r="T49" s="225">
        <v>265255</v>
      </c>
      <c r="U49" s="225">
        <f t="shared" si="8"/>
        <v>1048227</v>
      </c>
      <c r="V49" s="225">
        <v>239824.99999999997</v>
      </c>
      <c r="W49" s="185">
        <f t="shared" si="2"/>
        <v>26.843213167470566</v>
      </c>
      <c r="X49" s="184"/>
      <c r="Y49" s="185"/>
      <c r="Z49" s="184"/>
      <c r="AA49" s="82"/>
      <c r="AB49" s="177" t="s">
        <v>423</v>
      </c>
      <c r="AC49" s="92" t="s">
        <v>424</v>
      </c>
      <c r="AD49" s="100">
        <v>3438913</v>
      </c>
      <c r="AE49" s="100">
        <v>5296331</v>
      </c>
      <c r="AF49" s="100">
        <v>6566087</v>
      </c>
      <c r="AG49" s="100">
        <v>8436703</v>
      </c>
      <c r="AH49" s="100">
        <v>3869992.0000000005</v>
      </c>
      <c r="AI49" s="100">
        <v>5971722</v>
      </c>
      <c r="AJ49" s="100">
        <v>7817666</v>
      </c>
      <c r="AK49" s="188">
        <v>10419694.000000006</v>
      </c>
      <c r="AL49" s="100">
        <v>2957730</v>
      </c>
      <c r="AM49" s="182">
        <v>2808421.9999999995</v>
      </c>
      <c r="AN49" s="201">
        <f t="shared" si="9"/>
        <v>5766152</v>
      </c>
      <c r="AO49" s="225">
        <v>2581009.0000000005</v>
      </c>
      <c r="AP49" s="225">
        <f t="shared" si="10"/>
        <v>8347161</v>
      </c>
      <c r="AQ49" s="225">
        <v>3470764</v>
      </c>
      <c r="AR49" s="225">
        <f t="shared" si="11"/>
        <v>11817925</v>
      </c>
      <c r="AS49" s="225">
        <v>2655016</v>
      </c>
      <c r="AT49" s="185">
        <f t="shared" si="4"/>
        <v>11.40158854033271</v>
      </c>
      <c r="AU49" s="184"/>
      <c r="AV49" s="184"/>
      <c r="AW49" s="184"/>
      <c r="AX49" s="78"/>
    </row>
    <row r="50" spans="1:50" ht="15" customHeight="1">
      <c r="A50" s="177" t="s">
        <v>425</v>
      </c>
      <c r="B50" s="92" t="s">
        <v>426</v>
      </c>
      <c r="G50" s="100">
        <v>250647</v>
      </c>
      <c r="H50" s="100">
        <v>522967</v>
      </c>
      <c r="I50" s="100">
        <v>799036</v>
      </c>
      <c r="J50" s="100">
        <v>1056784.0000000002</v>
      </c>
      <c r="K50" s="100">
        <v>264525</v>
      </c>
      <c r="L50" s="100">
        <v>527761</v>
      </c>
      <c r="M50" s="100">
        <v>762051</v>
      </c>
      <c r="N50" s="214">
        <v>1146253.9999999998</v>
      </c>
      <c r="O50" s="217">
        <v>277243</v>
      </c>
      <c r="P50" s="218">
        <v>258653.99999999997</v>
      </c>
      <c r="Q50" s="201">
        <f t="shared" si="6"/>
        <v>535897</v>
      </c>
      <c r="R50" s="225">
        <v>235746.00000000006</v>
      </c>
      <c r="S50" s="225">
        <f t="shared" si="7"/>
        <v>771643</v>
      </c>
      <c r="T50" s="225">
        <v>231585</v>
      </c>
      <c r="U50" s="225">
        <f t="shared" si="8"/>
        <v>1003228</v>
      </c>
      <c r="V50" s="225">
        <v>283131</v>
      </c>
      <c r="W50" s="185">
        <f t="shared" si="2"/>
        <v>2.1237686794616906</v>
      </c>
      <c r="X50" s="184"/>
      <c r="Y50" s="185"/>
      <c r="Z50" s="184"/>
      <c r="AA50" s="82"/>
      <c r="AB50" s="177" t="s">
        <v>425</v>
      </c>
      <c r="AC50" s="92" t="s">
        <v>426</v>
      </c>
      <c r="AD50" s="100">
        <v>1718511.9999999995</v>
      </c>
      <c r="AE50" s="100">
        <v>3858348.9999999995</v>
      </c>
      <c r="AF50" s="100">
        <v>6157916</v>
      </c>
      <c r="AG50" s="100">
        <v>8609197.9999999981</v>
      </c>
      <c r="AH50" s="100">
        <v>2001095.9999999993</v>
      </c>
      <c r="AI50" s="100">
        <v>4048669.9999999991</v>
      </c>
      <c r="AJ50" s="100">
        <v>6377488</v>
      </c>
      <c r="AK50" s="188">
        <v>8423347</v>
      </c>
      <c r="AL50" s="100">
        <v>1573434.0000000005</v>
      </c>
      <c r="AM50" s="182">
        <v>2622966.0000000005</v>
      </c>
      <c r="AN50" s="201">
        <f t="shared" si="9"/>
        <v>4196400.0000000009</v>
      </c>
      <c r="AO50" s="225">
        <v>3040001.9999999995</v>
      </c>
      <c r="AP50" s="225">
        <f t="shared" si="10"/>
        <v>7236402</v>
      </c>
      <c r="AQ50" s="225">
        <v>2464704</v>
      </c>
      <c r="AR50" s="225">
        <f t="shared" si="11"/>
        <v>9701106</v>
      </c>
      <c r="AS50" s="225">
        <v>2544682</v>
      </c>
      <c r="AT50" s="185">
        <f t="shared" si="4"/>
        <v>-38.167755342317797</v>
      </c>
      <c r="AU50" s="184"/>
      <c r="AV50" s="184"/>
      <c r="AW50" s="184"/>
      <c r="AX50" s="78"/>
    </row>
    <row r="51" spans="1:50" ht="15" customHeight="1">
      <c r="A51" s="177" t="s">
        <v>427</v>
      </c>
      <c r="B51" s="92" t="s">
        <v>428</v>
      </c>
      <c r="G51" s="100">
        <v>398971</v>
      </c>
      <c r="H51" s="100">
        <v>805423</v>
      </c>
      <c r="I51" s="100">
        <v>1208148</v>
      </c>
      <c r="J51" s="100">
        <v>1714357.0000000002</v>
      </c>
      <c r="K51" s="100">
        <v>428127.00000000012</v>
      </c>
      <c r="L51" s="100">
        <v>783842.00000000012</v>
      </c>
      <c r="M51" s="100">
        <v>1039155</v>
      </c>
      <c r="N51" s="214">
        <v>1426598.9999999991</v>
      </c>
      <c r="O51" s="217">
        <v>258176.00000000003</v>
      </c>
      <c r="P51" s="218">
        <v>197196</v>
      </c>
      <c r="Q51" s="201">
        <f t="shared" si="6"/>
        <v>455372</v>
      </c>
      <c r="R51" s="225">
        <v>326333.99999999988</v>
      </c>
      <c r="S51" s="225">
        <f t="shared" si="7"/>
        <v>781705.99999999988</v>
      </c>
      <c r="T51" s="225">
        <v>191081</v>
      </c>
      <c r="U51" s="225">
        <f t="shared" si="8"/>
        <v>972786.99999999988</v>
      </c>
      <c r="V51" s="225">
        <v>314547</v>
      </c>
      <c r="W51" s="185">
        <f t="shared" si="2"/>
        <v>21.834330069410001</v>
      </c>
      <c r="X51" s="184"/>
      <c r="Y51" s="185"/>
      <c r="Z51" s="184"/>
      <c r="AA51" s="82"/>
      <c r="AB51" s="177" t="s">
        <v>427</v>
      </c>
      <c r="AC51" s="92" t="s">
        <v>428</v>
      </c>
      <c r="AD51" s="100">
        <v>1797581.0000000002</v>
      </c>
      <c r="AE51" s="100">
        <v>3061281</v>
      </c>
      <c r="AF51" s="100">
        <v>4052133</v>
      </c>
      <c r="AG51" s="100">
        <v>5484063.0000000009</v>
      </c>
      <c r="AH51" s="100">
        <v>1068284.9999999998</v>
      </c>
      <c r="AI51" s="100">
        <v>3151353.0000000019</v>
      </c>
      <c r="AJ51" s="100">
        <v>4377588.0000000009</v>
      </c>
      <c r="AK51" s="188">
        <v>5786309.9999999991</v>
      </c>
      <c r="AL51" s="100">
        <v>1330537.0000000002</v>
      </c>
      <c r="AM51" s="182">
        <v>1817601</v>
      </c>
      <c r="AN51" s="201">
        <f t="shared" si="9"/>
        <v>3148138</v>
      </c>
      <c r="AO51" s="225">
        <v>1236738.0000000005</v>
      </c>
      <c r="AP51" s="225">
        <f t="shared" si="10"/>
        <v>4384876</v>
      </c>
      <c r="AQ51" s="225">
        <v>1597632</v>
      </c>
      <c r="AR51" s="225">
        <f t="shared" si="11"/>
        <v>5982508</v>
      </c>
      <c r="AS51" s="225">
        <v>2038912</v>
      </c>
      <c r="AT51" s="185">
        <f t="shared" si="4"/>
        <v>-34.742794196120272</v>
      </c>
      <c r="AU51" s="184"/>
      <c r="AV51" s="184"/>
      <c r="AW51" s="184"/>
      <c r="AX51" s="78"/>
    </row>
    <row r="52" spans="1:50" ht="15" customHeight="1">
      <c r="A52" s="177" t="s">
        <v>429</v>
      </c>
      <c r="B52" s="92" t="s">
        <v>430</v>
      </c>
      <c r="G52" s="100">
        <v>2099948.9999999991</v>
      </c>
      <c r="H52" s="100">
        <v>4658396.9999999991</v>
      </c>
      <c r="I52" s="100">
        <v>7296449</v>
      </c>
      <c r="J52" s="100">
        <v>11153578.000000009</v>
      </c>
      <c r="K52" s="100">
        <v>3061800.9999999991</v>
      </c>
      <c r="L52" s="100">
        <v>6510206.9999999991</v>
      </c>
      <c r="M52" s="100">
        <v>10728885</v>
      </c>
      <c r="N52" s="214">
        <v>13842006</v>
      </c>
      <c r="O52" s="217">
        <v>3065611.0000000014</v>
      </c>
      <c r="P52" s="218">
        <v>3766872.9999999981</v>
      </c>
      <c r="Q52" s="201">
        <f t="shared" ref="Q52:Q83" si="12">IF(SUM(P52,O52)=0,"",SUM(O52,P52))</f>
        <v>6832484</v>
      </c>
      <c r="R52" s="225">
        <v>4053376.9999999986</v>
      </c>
      <c r="S52" s="225">
        <f t="shared" ref="S52:S83" si="13">IF(SUM(Q52:R52)=0," ",SUM(Q52:R52))</f>
        <v>10885860.999999998</v>
      </c>
      <c r="T52" s="225">
        <v>3435369.0000000009</v>
      </c>
      <c r="U52" s="225">
        <f t="shared" ref="U52:U83" si="14">IF(SUM(S52:T52)=0," ",SUM(S52:T52))</f>
        <v>14321230</v>
      </c>
      <c r="V52" s="225">
        <v>3645508</v>
      </c>
      <c r="W52" s="185">
        <f t="shared" si="2"/>
        <v>18.916196477635225</v>
      </c>
      <c r="X52" s="184"/>
      <c r="Y52" s="185"/>
      <c r="Z52" s="184"/>
      <c r="AA52" s="82"/>
      <c r="AB52" s="177" t="s">
        <v>429</v>
      </c>
      <c r="AC52" s="92" t="s">
        <v>430</v>
      </c>
      <c r="AD52" s="100">
        <v>8872511</v>
      </c>
      <c r="AE52" s="100">
        <v>22318994.999999993</v>
      </c>
      <c r="AF52" s="100">
        <v>34956111.999999993</v>
      </c>
      <c r="AG52" s="100">
        <v>56492537.000000015</v>
      </c>
      <c r="AH52" s="100">
        <v>18672918.000000007</v>
      </c>
      <c r="AI52" s="100">
        <v>43061475.000000022</v>
      </c>
      <c r="AJ52" s="100">
        <v>62675048</v>
      </c>
      <c r="AK52" s="188">
        <v>84729311.999999985</v>
      </c>
      <c r="AL52" s="100">
        <v>20687924.000000007</v>
      </c>
      <c r="AM52" s="182">
        <v>24204562.000000015</v>
      </c>
      <c r="AN52" s="201">
        <f t="shared" ref="AN52:AN83" si="15">IF(SUM(AM52,AL52)=0,"",SUM(AL52,AM52))</f>
        <v>44892486.000000022</v>
      </c>
      <c r="AO52" s="225">
        <v>20572825.999999993</v>
      </c>
      <c r="AP52" s="225">
        <f t="shared" ref="AP52:AP83" si="16">IF(SUM(AN52:AO52)=0," ",SUM(AN52:AO52))</f>
        <v>65465312.000000015</v>
      </c>
      <c r="AQ52" s="225">
        <v>23188255.000000004</v>
      </c>
      <c r="AR52" s="225">
        <f t="shared" ref="AR52:AR83" si="17">IF(SUM(AP52:AQ52)=0," ",SUM(AP52:AQ52))</f>
        <v>88653567.000000015</v>
      </c>
      <c r="AS52" s="225">
        <v>21834013</v>
      </c>
      <c r="AT52" s="185">
        <f t="shared" si="4"/>
        <v>-5.2490991921640386</v>
      </c>
      <c r="AU52" s="184"/>
      <c r="AV52" s="184"/>
      <c r="AW52" s="184"/>
      <c r="AX52" s="78"/>
    </row>
    <row r="53" spans="1:50" ht="15" customHeight="1">
      <c r="A53" s="177" t="s">
        <v>431</v>
      </c>
      <c r="B53" s="92" t="s">
        <v>432</v>
      </c>
      <c r="G53" s="100">
        <v>15838.999999999998</v>
      </c>
      <c r="H53" s="100">
        <v>32358</v>
      </c>
      <c r="I53" s="100">
        <v>40596</v>
      </c>
      <c r="J53" s="100">
        <v>41518.000000000007</v>
      </c>
      <c r="K53" s="100">
        <v>4384</v>
      </c>
      <c r="L53" s="100">
        <v>12152</v>
      </c>
      <c r="M53" s="100">
        <v>25436</v>
      </c>
      <c r="N53" s="214">
        <v>41208</v>
      </c>
      <c r="O53" s="217">
        <v>8972</v>
      </c>
      <c r="P53" s="218">
        <v>9689</v>
      </c>
      <c r="Q53" s="201">
        <f t="shared" si="12"/>
        <v>18661</v>
      </c>
      <c r="R53" s="225">
        <v>14955</v>
      </c>
      <c r="S53" s="225">
        <f t="shared" si="13"/>
        <v>33616</v>
      </c>
      <c r="T53" s="225">
        <v>14111</v>
      </c>
      <c r="U53" s="225">
        <f t="shared" si="14"/>
        <v>47727</v>
      </c>
      <c r="V53" s="225">
        <v>10141</v>
      </c>
      <c r="W53" s="185">
        <f t="shared" si="2"/>
        <v>13.029424877396337</v>
      </c>
      <c r="X53" s="184"/>
      <c r="Y53" s="185"/>
      <c r="Z53" s="184"/>
      <c r="AA53" s="82"/>
      <c r="AB53" s="177" t="s">
        <v>431</v>
      </c>
      <c r="AC53" s="92" t="s">
        <v>432</v>
      </c>
      <c r="AD53" s="100">
        <v>37909</v>
      </c>
      <c r="AE53" s="100">
        <v>74690</v>
      </c>
      <c r="AF53" s="100">
        <v>134152</v>
      </c>
      <c r="AG53" s="100">
        <v>197167</v>
      </c>
      <c r="AH53" s="100">
        <v>126491.99999999999</v>
      </c>
      <c r="AI53" s="100">
        <v>163767</v>
      </c>
      <c r="AJ53" s="100">
        <v>244832.99999999994</v>
      </c>
      <c r="AK53" s="188">
        <v>298046.00000000012</v>
      </c>
      <c r="AL53" s="100">
        <v>33427.999999999993</v>
      </c>
      <c r="AM53" s="182">
        <v>43612.000000000007</v>
      </c>
      <c r="AN53" s="201">
        <f t="shared" si="15"/>
        <v>77040</v>
      </c>
      <c r="AO53" s="225">
        <v>45512</v>
      </c>
      <c r="AP53" s="225">
        <f t="shared" si="16"/>
        <v>122552</v>
      </c>
      <c r="AQ53" s="225">
        <v>67469</v>
      </c>
      <c r="AR53" s="225">
        <f t="shared" si="17"/>
        <v>190021</v>
      </c>
      <c r="AS53" s="225">
        <v>52841.999999999993</v>
      </c>
      <c r="AT53" s="185">
        <f t="shared" si="4"/>
        <v>-36.739714620945463</v>
      </c>
      <c r="AU53" s="184"/>
      <c r="AV53" s="184"/>
      <c r="AW53" s="184"/>
      <c r="AX53" s="78"/>
    </row>
    <row r="54" spans="1:50" ht="15" customHeight="1">
      <c r="A54" s="177" t="s">
        <v>433</v>
      </c>
      <c r="B54" s="92" t="s">
        <v>434</v>
      </c>
      <c r="G54" s="100">
        <v>559926</v>
      </c>
      <c r="H54" s="100">
        <v>5396475</v>
      </c>
      <c r="I54" s="100">
        <v>7112279</v>
      </c>
      <c r="J54" s="100">
        <v>14024892</v>
      </c>
      <c r="K54" s="100">
        <v>4753419.0000000009</v>
      </c>
      <c r="L54" s="100">
        <v>11736258.000000004</v>
      </c>
      <c r="M54" s="100">
        <v>15005511</v>
      </c>
      <c r="N54" s="214">
        <v>20914116</v>
      </c>
      <c r="O54" s="217">
        <v>6023576</v>
      </c>
      <c r="P54" s="218">
        <v>6137102.9999999991</v>
      </c>
      <c r="Q54" s="201">
        <f t="shared" si="12"/>
        <v>12160679</v>
      </c>
      <c r="R54" s="225">
        <v>5126800</v>
      </c>
      <c r="S54" s="225">
        <f t="shared" si="13"/>
        <v>17287479</v>
      </c>
      <c r="T54" s="225">
        <v>5144225</v>
      </c>
      <c r="U54" s="225">
        <f t="shared" si="14"/>
        <v>22431704</v>
      </c>
      <c r="V54" s="225">
        <v>6314834</v>
      </c>
      <c r="W54" s="185">
        <f t="shared" si="2"/>
        <v>4.835300492597753</v>
      </c>
      <c r="X54" s="184"/>
      <c r="Y54" s="185"/>
      <c r="Z54" s="184"/>
      <c r="AA54" s="82"/>
      <c r="AB54" s="177" t="s">
        <v>433</v>
      </c>
      <c r="AC54" s="92" t="s">
        <v>434</v>
      </c>
      <c r="AD54" s="100">
        <v>6453786.9999999991</v>
      </c>
      <c r="AE54" s="100">
        <v>18962215.999999996</v>
      </c>
      <c r="AF54" s="100">
        <v>31059913.999999993</v>
      </c>
      <c r="AG54" s="100">
        <v>41863922.000000015</v>
      </c>
      <c r="AH54" s="100">
        <v>11800355</v>
      </c>
      <c r="AI54" s="100">
        <v>21669769.999999989</v>
      </c>
      <c r="AJ54" s="100">
        <v>26148108</v>
      </c>
      <c r="AK54" s="188">
        <v>39026708.000000015</v>
      </c>
      <c r="AL54" s="100">
        <v>10854116</v>
      </c>
      <c r="AM54" s="182">
        <v>14569593</v>
      </c>
      <c r="AN54" s="201">
        <f t="shared" si="15"/>
        <v>25423709</v>
      </c>
      <c r="AO54" s="225">
        <v>11837665.999999998</v>
      </c>
      <c r="AP54" s="225">
        <f t="shared" si="16"/>
        <v>37261375</v>
      </c>
      <c r="AQ54" s="225">
        <v>10780788.999999991</v>
      </c>
      <c r="AR54" s="225">
        <f t="shared" si="17"/>
        <v>48042163.999999993</v>
      </c>
      <c r="AS54" s="225">
        <v>12387375.000000002</v>
      </c>
      <c r="AT54" s="185">
        <f t="shared" si="4"/>
        <v>-12.377594123048681</v>
      </c>
      <c r="AU54" s="184"/>
      <c r="AV54" s="184"/>
      <c r="AW54" s="184"/>
      <c r="AX54" s="78"/>
    </row>
    <row r="55" spans="1:50" ht="15" customHeight="1">
      <c r="A55" s="177" t="s">
        <v>435</v>
      </c>
      <c r="B55" s="92" t="s">
        <v>436</v>
      </c>
      <c r="G55" s="100">
        <v>461538.00000000006</v>
      </c>
      <c r="H55" s="100">
        <v>2727660</v>
      </c>
      <c r="I55" s="100">
        <v>3329730</v>
      </c>
      <c r="J55" s="100">
        <v>4114673</v>
      </c>
      <c r="K55" s="100">
        <v>824552.00000000012</v>
      </c>
      <c r="L55" s="100">
        <v>1298704.0000000002</v>
      </c>
      <c r="M55" s="100">
        <v>1734271.0000000005</v>
      </c>
      <c r="N55" s="214">
        <v>2096039.0000000005</v>
      </c>
      <c r="O55" s="217">
        <v>510141</v>
      </c>
      <c r="P55" s="218">
        <v>474895</v>
      </c>
      <c r="Q55" s="201">
        <f t="shared" si="12"/>
        <v>985036</v>
      </c>
      <c r="R55" s="225">
        <v>395441</v>
      </c>
      <c r="S55" s="225">
        <f t="shared" si="13"/>
        <v>1380477</v>
      </c>
      <c r="T55" s="225">
        <v>312769</v>
      </c>
      <c r="U55" s="225">
        <f t="shared" si="14"/>
        <v>1693246</v>
      </c>
      <c r="V55" s="225">
        <v>570502</v>
      </c>
      <c r="W55" s="185">
        <f t="shared" si="2"/>
        <v>11.832218935549193</v>
      </c>
      <c r="X55" s="184"/>
      <c r="Y55" s="185"/>
      <c r="Z55" s="184"/>
      <c r="AA55" s="82"/>
      <c r="AB55" s="177" t="s">
        <v>435</v>
      </c>
      <c r="AC55" s="92" t="s">
        <v>436</v>
      </c>
      <c r="AD55" s="100">
        <v>14446648.999999998</v>
      </c>
      <c r="AE55" s="100">
        <v>24251208</v>
      </c>
      <c r="AF55" s="100">
        <v>48776410</v>
      </c>
      <c r="AG55" s="100">
        <v>49022891.999999985</v>
      </c>
      <c r="AH55" s="100">
        <v>2653810</v>
      </c>
      <c r="AI55" s="100">
        <v>8659258</v>
      </c>
      <c r="AJ55" s="100">
        <v>42068400</v>
      </c>
      <c r="AK55" s="188">
        <v>42646504.000000007</v>
      </c>
      <c r="AL55" s="100">
        <v>284730</v>
      </c>
      <c r="AM55" s="182">
        <v>14038527</v>
      </c>
      <c r="AN55" s="201">
        <f t="shared" si="15"/>
        <v>14323257</v>
      </c>
      <c r="AO55" s="225">
        <v>28479910.999999993</v>
      </c>
      <c r="AP55" s="225">
        <f t="shared" si="16"/>
        <v>42803167.999999993</v>
      </c>
      <c r="AQ55" s="225">
        <v>214121210.00000003</v>
      </c>
      <c r="AR55" s="225">
        <f t="shared" si="17"/>
        <v>256924378.00000003</v>
      </c>
      <c r="AS55" s="225">
        <v>198084722</v>
      </c>
      <c r="AT55" s="185">
        <f t="shared" si="4"/>
        <v>-99.856258475098343</v>
      </c>
      <c r="AU55" s="184"/>
      <c r="AV55" s="184"/>
      <c r="AW55" s="184"/>
      <c r="AX55" s="78"/>
    </row>
    <row r="56" spans="1:50" ht="15" customHeight="1">
      <c r="A56" s="177" t="s">
        <v>437</v>
      </c>
      <c r="B56" s="92" t="s">
        <v>438</v>
      </c>
      <c r="G56" s="100">
        <v>1726288.0000000007</v>
      </c>
      <c r="H56" s="100">
        <v>3736772.0000000009</v>
      </c>
      <c r="I56" s="100">
        <v>5555990</v>
      </c>
      <c r="J56" s="100">
        <v>7280673.0000000028</v>
      </c>
      <c r="K56" s="100">
        <v>1625716.9999999998</v>
      </c>
      <c r="L56" s="100">
        <v>3471259.0000000019</v>
      </c>
      <c r="M56" s="100">
        <v>4687704.0000000009</v>
      </c>
      <c r="N56" s="214">
        <v>6217749.0000000028</v>
      </c>
      <c r="O56" s="217">
        <v>1704203.0000000009</v>
      </c>
      <c r="P56" s="218">
        <v>1373764.0000000016</v>
      </c>
      <c r="Q56" s="201">
        <f t="shared" si="12"/>
        <v>3077967.0000000028</v>
      </c>
      <c r="R56" s="225">
        <v>1171346.0000000002</v>
      </c>
      <c r="S56" s="225">
        <f t="shared" si="13"/>
        <v>4249313.0000000028</v>
      </c>
      <c r="T56" s="225">
        <v>1222611.9999999995</v>
      </c>
      <c r="U56" s="225">
        <f t="shared" si="14"/>
        <v>5471925.0000000019</v>
      </c>
      <c r="V56" s="225">
        <v>1199686.9999999995</v>
      </c>
      <c r="W56" s="185">
        <f t="shared" si="2"/>
        <v>-29.604219685096268</v>
      </c>
      <c r="X56" s="184"/>
      <c r="Y56" s="185"/>
      <c r="Z56" s="184"/>
      <c r="AA56" s="82"/>
      <c r="AB56" s="177" t="s">
        <v>437</v>
      </c>
      <c r="AC56" s="92" t="s">
        <v>438</v>
      </c>
      <c r="AD56" s="100">
        <v>1450379.0000000002</v>
      </c>
      <c r="AE56" s="100">
        <v>3160554</v>
      </c>
      <c r="AF56" s="100">
        <v>4626781</v>
      </c>
      <c r="AG56" s="100">
        <v>6347276.0000000009</v>
      </c>
      <c r="AH56" s="100">
        <v>1669477.0000000005</v>
      </c>
      <c r="AI56" s="100">
        <v>3587600.0000000009</v>
      </c>
      <c r="AJ56" s="100">
        <v>5196586</v>
      </c>
      <c r="AK56" s="188">
        <v>6942404.0000000037</v>
      </c>
      <c r="AL56" s="100">
        <v>1614496.0000000002</v>
      </c>
      <c r="AM56" s="182">
        <v>1470356</v>
      </c>
      <c r="AN56" s="201">
        <f t="shared" si="15"/>
        <v>3084852</v>
      </c>
      <c r="AO56" s="225">
        <v>1247702.9999999991</v>
      </c>
      <c r="AP56" s="225">
        <f t="shared" si="16"/>
        <v>4332554.9999999991</v>
      </c>
      <c r="AQ56" s="225">
        <v>1575645.9999999998</v>
      </c>
      <c r="AR56" s="225">
        <f t="shared" si="17"/>
        <v>5908200.9999999991</v>
      </c>
      <c r="AS56" s="225">
        <v>1110109.9999999998</v>
      </c>
      <c r="AT56" s="185">
        <f t="shared" si="4"/>
        <v>45.435677545468508</v>
      </c>
      <c r="AU56" s="184"/>
      <c r="AV56" s="184"/>
      <c r="AW56" s="184"/>
      <c r="AX56" s="78"/>
    </row>
    <row r="57" spans="1:50" ht="15" customHeight="1">
      <c r="A57" s="177" t="s">
        <v>439</v>
      </c>
      <c r="B57" s="92" t="s">
        <v>440</v>
      </c>
      <c r="G57" s="100">
        <v>8716360.0000000037</v>
      </c>
      <c r="H57" s="100">
        <v>16985323.999999993</v>
      </c>
      <c r="I57" s="100">
        <v>23954884</v>
      </c>
      <c r="J57" s="100">
        <v>30471623.00000003</v>
      </c>
      <c r="K57" s="100">
        <v>6797260.0000000056</v>
      </c>
      <c r="L57" s="100">
        <v>12094197.999999994</v>
      </c>
      <c r="M57" s="100">
        <v>20608136</v>
      </c>
      <c r="N57" s="214">
        <v>27052036.000000011</v>
      </c>
      <c r="O57" s="217">
        <v>7448127.0000000047</v>
      </c>
      <c r="P57" s="218">
        <v>10441684.999999991</v>
      </c>
      <c r="Q57" s="201">
        <f t="shared" si="12"/>
        <v>17889811.999999996</v>
      </c>
      <c r="R57" s="225">
        <v>8015997.0000000047</v>
      </c>
      <c r="S57" s="225">
        <f t="shared" si="13"/>
        <v>25905809</v>
      </c>
      <c r="T57" s="225">
        <v>8149789.9999999981</v>
      </c>
      <c r="U57" s="225">
        <f t="shared" si="14"/>
        <v>34055599</v>
      </c>
      <c r="V57" s="225">
        <v>9506790.0000000019</v>
      </c>
      <c r="W57" s="185">
        <f t="shared" si="2"/>
        <v>27.640009360742582</v>
      </c>
      <c r="X57" s="184"/>
      <c r="Y57" s="185"/>
      <c r="Z57" s="184"/>
      <c r="AA57" s="82"/>
      <c r="AB57" s="177" t="s">
        <v>439</v>
      </c>
      <c r="AC57" s="92" t="s">
        <v>440</v>
      </c>
      <c r="AD57" s="100">
        <v>28693787.000000026</v>
      </c>
      <c r="AE57" s="100">
        <v>61340305.000000015</v>
      </c>
      <c r="AF57" s="100">
        <v>90322837.00000003</v>
      </c>
      <c r="AG57" s="100">
        <v>119208592.99999981</v>
      </c>
      <c r="AH57" s="100">
        <v>30720553.000000004</v>
      </c>
      <c r="AI57" s="100">
        <v>64070567.000000082</v>
      </c>
      <c r="AJ57" s="100">
        <v>96245212.000000045</v>
      </c>
      <c r="AK57" s="188">
        <v>126630167</v>
      </c>
      <c r="AL57" s="100">
        <v>33955989.999999955</v>
      </c>
      <c r="AM57" s="182">
        <v>36612978.999999963</v>
      </c>
      <c r="AN57" s="201">
        <f t="shared" si="15"/>
        <v>70568968.999999911</v>
      </c>
      <c r="AO57" s="225">
        <v>34456020.999999985</v>
      </c>
      <c r="AP57" s="225">
        <f t="shared" si="16"/>
        <v>105024989.9999999</v>
      </c>
      <c r="AQ57" s="225">
        <v>29596581.999999993</v>
      </c>
      <c r="AR57" s="225">
        <f t="shared" si="17"/>
        <v>134621571.99999988</v>
      </c>
      <c r="AS57" s="225">
        <v>34815537.000000022</v>
      </c>
      <c r="AT57" s="185">
        <f t="shared" si="4"/>
        <v>-2.4688603826506181</v>
      </c>
      <c r="AU57" s="184"/>
      <c r="AV57" s="184"/>
      <c r="AW57" s="184"/>
      <c r="AX57" s="78"/>
    </row>
    <row r="58" spans="1:50" ht="15" customHeight="1">
      <c r="A58" s="177" t="s">
        <v>441</v>
      </c>
      <c r="B58" s="92" t="s">
        <v>34</v>
      </c>
      <c r="G58" s="100">
        <v>1177359</v>
      </c>
      <c r="H58" s="100">
        <v>2338619</v>
      </c>
      <c r="I58" s="100">
        <v>3240232</v>
      </c>
      <c r="J58" s="100">
        <v>4737663.0000000009</v>
      </c>
      <c r="K58" s="100">
        <v>1391592.0000000002</v>
      </c>
      <c r="L58" s="100">
        <v>2922020.0000000005</v>
      </c>
      <c r="M58" s="100">
        <v>4394434</v>
      </c>
      <c r="N58" s="214">
        <v>6133301.9999999981</v>
      </c>
      <c r="O58" s="217">
        <v>1790524.0000000002</v>
      </c>
      <c r="P58" s="218">
        <v>1929097.0000000002</v>
      </c>
      <c r="Q58" s="201">
        <f t="shared" si="12"/>
        <v>3719621.0000000005</v>
      </c>
      <c r="R58" s="225">
        <v>2628101.0000000009</v>
      </c>
      <c r="S58" s="225">
        <f t="shared" si="13"/>
        <v>6347722.0000000019</v>
      </c>
      <c r="T58" s="225">
        <v>3168023.9999999995</v>
      </c>
      <c r="U58" s="225">
        <f t="shared" si="14"/>
        <v>9515746.0000000019</v>
      </c>
      <c r="V58" s="225">
        <v>1997748.0000000005</v>
      </c>
      <c r="W58" s="185">
        <f t="shared" si="2"/>
        <v>11.573371817412109</v>
      </c>
      <c r="X58" s="184"/>
      <c r="Y58" s="185"/>
      <c r="Z58" s="184"/>
      <c r="AA58" s="82"/>
      <c r="AB58" s="177" t="s">
        <v>441</v>
      </c>
      <c r="AC58" s="92" t="s">
        <v>34</v>
      </c>
      <c r="AD58" s="100">
        <v>3250007.0000000009</v>
      </c>
      <c r="AE58" s="100">
        <v>6095098</v>
      </c>
      <c r="AF58" s="100">
        <v>8714153</v>
      </c>
      <c r="AG58" s="100">
        <v>10689269.999999994</v>
      </c>
      <c r="AH58" s="100">
        <v>2164940</v>
      </c>
      <c r="AI58" s="100">
        <v>3969753.9999999986</v>
      </c>
      <c r="AJ58" s="100">
        <v>6066883</v>
      </c>
      <c r="AK58" s="188">
        <v>8136161.0000000047</v>
      </c>
      <c r="AL58" s="100">
        <v>1616988.9999999998</v>
      </c>
      <c r="AM58" s="182">
        <v>1279328.0000000002</v>
      </c>
      <c r="AN58" s="201">
        <f t="shared" si="15"/>
        <v>2896317</v>
      </c>
      <c r="AO58" s="225">
        <v>1365402</v>
      </c>
      <c r="AP58" s="225">
        <f t="shared" si="16"/>
        <v>4261719</v>
      </c>
      <c r="AQ58" s="225">
        <v>1662719.0000000005</v>
      </c>
      <c r="AR58" s="225">
        <f t="shared" si="17"/>
        <v>5924438</v>
      </c>
      <c r="AS58" s="225">
        <v>4659971.9999999991</v>
      </c>
      <c r="AT58" s="185">
        <f t="shared" si="4"/>
        <v>-65.300456740941797</v>
      </c>
      <c r="AU58" s="184"/>
      <c r="AV58" s="184"/>
      <c r="AW58" s="184"/>
      <c r="AX58" s="78"/>
    </row>
    <row r="59" spans="1:50" ht="15" customHeight="1">
      <c r="A59" s="177" t="s">
        <v>442</v>
      </c>
      <c r="B59" s="92" t="s">
        <v>443</v>
      </c>
      <c r="G59" s="100">
        <v>37770</v>
      </c>
      <c r="H59" s="100">
        <v>62090</v>
      </c>
      <c r="I59" s="100">
        <v>86146</v>
      </c>
      <c r="J59" s="100">
        <v>132751</v>
      </c>
      <c r="K59" s="100">
        <v>42193</v>
      </c>
      <c r="L59" s="100">
        <v>96921.999999999985</v>
      </c>
      <c r="M59" s="100">
        <v>150014</v>
      </c>
      <c r="N59" s="214">
        <v>203084.00000000003</v>
      </c>
      <c r="O59" s="217">
        <v>77047</v>
      </c>
      <c r="P59" s="218">
        <v>30301.999999999996</v>
      </c>
      <c r="Q59" s="201">
        <f t="shared" si="12"/>
        <v>107349</v>
      </c>
      <c r="R59" s="225">
        <v>243424</v>
      </c>
      <c r="S59" s="225">
        <f t="shared" si="13"/>
        <v>350773</v>
      </c>
      <c r="T59" s="225">
        <v>797541</v>
      </c>
      <c r="U59" s="225">
        <f t="shared" si="14"/>
        <v>1148314</v>
      </c>
      <c r="V59" s="225">
        <v>56836</v>
      </c>
      <c r="W59" s="185">
        <f t="shared" si="2"/>
        <v>-26.232040183264758</v>
      </c>
      <c r="X59" s="184"/>
      <c r="Y59" s="185"/>
      <c r="Z59" s="184"/>
      <c r="AA59" s="82"/>
      <c r="AB59" s="177" t="s">
        <v>442</v>
      </c>
      <c r="AC59" s="92" t="s">
        <v>443</v>
      </c>
      <c r="AD59" s="100">
        <v>0</v>
      </c>
      <c r="AE59" s="100">
        <v>0</v>
      </c>
      <c r="AF59" s="100">
        <v>0</v>
      </c>
      <c r="AG59" s="100"/>
      <c r="AH59" s="100"/>
      <c r="AI59" s="100"/>
      <c r="AJ59" s="100">
        <v>0</v>
      </c>
      <c r="AK59" s="188">
        <v>5000</v>
      </c>
      <c r="AL59" s="100">
        <v>10796</v>
      </c>
      <c r="AM59" s="182">
        <v>4828</v>
      </c>
      <c r="AN59" s="201">
        <f t="shared" si="15"/>
        <v>15624</v>
      </c>
      <c r="AO59" s="225">
        <v>1150</v>
      </c>
      <c r="AP59" s="225">
        <f t="shared" si="16"/>
        <v>16774</v>
      </c>
      <c r="AQ59" s="225">
        <v>2009</v>
      </c>
      <c r="AR59" s="225">
        <f t="shared" si="17"/>
        <v>18783</v>
      </c>
      <c r="AS59" s="225">
        <v>913</v>
      </c>
      <c r="AT59" s="185">
        <f t="shared" si="4"/>
        <v>1082.4753559693318</v>
      </c>
      <c r="AU59" s="184"/>
      <c r="AV59" s="184"/>
      <c r="AW59" s="184"/>
      <c r="AX59" s="78"/>
    </row>
    <row r="60" spans="1:50" ht="15" customHeight="1">
      <c r="A60" s="177" t="s">
        <v>444</v>
      </c>
      <c r="B60" s="92" t="s">
        <v>445</v>
      </c>
      <c r="G60" s="100">
        <v>14135</v>
      </c>
      <c r="H60" s="100">
        <v>14135</v>
      </c>
      <c r="I60" s="100">
        <v>14135</v>
      </c>
      <c r="J60" s="100">
        <v>14135</v>
      </c>
      <c r="K60" s="100">
        <v>10691</v>
      </c>
      <c r="L60" s="100">
        <v>11616</v>
      </c>
      <c r="M60" s="100">
        <v>13309</v>
      </c>
      <c r="N60" s="214">
        <v>16100</v>
      </c>
      <c r="O60" s="217">
        <v>3698</v>
      </c>
      <c r="P60" s="218">
        <v>1775</v>
      </c>
      <c r="Q60" s="201">
        <f t="shared" si="12"/>
        <v>5473</v>
      </c>
      <c r="R60" s="225">
        <v>1999</v>
      </c>
      <c r="S60" s="225">
        <f t="shared" si="13"/>
        <v>7472</v>
      </c>
      <c r="T60" s="225">
        <v>1831</v>
      </c>
      <c r="U60" s="225">
        <f t="shared" si="14"/>
        <v>9303</v>
      </c>
      <c r="V60" s="225">
        <v>2134</v>
      </c>
      <c r="W60" s="185">
        <f t="shared" si="2"/>
        <v>-42.293131422390488</v>
      </c>
      <c r="X60" s="184"/>
      <c r="Y60" s="185"/>
      <c r="Z60" s="184"/>
      <c r="AA60" s="82"/>
      <c r="AB60" s="177" t="s">
        <v>444</v>
      </c>
      <c r="AC60" s="92" t="s">
        <v>445</v>
      </c>
      <c r="AD60" s="100">
        <v>205479</v>
      </c>
      <c r="AE60" s="100">
        <v>417189</v>
      </c>
      <c r="AF60" s="100">
        <v>597641</v>
      </c>
      <c r="AG60" s="100">
        <v>753602.00000000012</v>
      </c>
      <c r="AH60" s="100">
        <v>124033</v>
      </c>
      <c r="AI60" s="100">
        <v>227300</v>
      </c>
      <c r="AJ60" s="100">
        <v>330173</v>
      </c>
      <c r="AK60" s="188">
        <v>487723</v>
      </c>
      <c r="AL60" s="100">
        <v>68001</v>
      </c>
      <c r="AM60" s="182">
        <v>144275</v>
      </c>
      <c r="AN60" s="201">
        <f t="shared" si="15"/>
        <v>212276</v>
      </c>
      <c r="AO60" s="225">
        <v>50809</v>
      </c>
      <c r="AP60" s="225">
        <f t="shared" si="16"/>
        <v>263085</v>
      </c>
      <c r="AQ60" s="225">
        <v>18100</v>
      </c>
      <c r="AR60" s="225">
        <f t="shared" si="17"/>
        <v>281185</v>
      </c>
      <c r="AS60" s="225">
        <v>14233</v>
      </c>
      <c r="AT60" s="185">
        <f t="shared" si="4"/>
        <v>377.76997119370481</v>
      </c>
      <c r="AU60" s="184"/>
      <c r="AV60" s="184"/>
      <c r="AW60" s="184"/>
      <c r="AX60" s="78"/>
    </row>
    <row r="61" spans="1:50" ht="15" customHeight="1">
      <c r="A61" s="177" t="s">
        <v>446</v>
      </c>
      <c r="B61" s="92" t="s">
        <v>447</v>
      </c>
      <c r="G61" s="100">
        <v>34713</v>
      </c>
      <c r="H61" s="100">
        <v>72188</v>
      </c>
      <c r="I61" s="100">
        <v>112539</v>
      </c>
      <c r="J61" s="100">
        <v>187048.00000000006</v>
      </c>
      <c r="K61" s="100">
        <v>162573.00000000003</v>
      </c>
      <c r="L61" s="100">
        <v>389784</v>
      </c>
      <c r="M61" s="100">
        <v>427730.00000000012</v>
      </c>
      <c r="N61" s="214">
        <v>476408.99999999988</v>
      </c>
      <c r="O61" s="217">
        <v>33315.999999999993</v>
      </c>
      <c r="P61" s="218">
        <v>52343.999999999985</v>
      </c>
      <c r="Q61" s="201">
        <f t="shared" si="12"/>
        <v>85659.999999999971</v>
      </c>
      <c r="R61" s="225">
        <v>66350.000000000015</v>
      </c>
      <c r="S61" s="225">
        <f t="shared" si="13"/>
        <v>152010</v>
      </c>
      <c r="T61" s="225">
        <v>75949.000000000015</v>
      </c>
      <c r="U61" s="225">
        <f t="shared" si="14"/>
        <v>227959</v>
      </c>
      <c r="V61" s="225">
        <v>72014</v>
      </c>
      <c r="W61" s="185">
        <f t="shared" si="2"/>
        <v>116.15440028814987</v>
      </c>
      <c r="X61" s="184"/>
      <c r="Y61" s="185"/>
      <c r="Z61" s="184"/>
      <c r="AA61" s="82"/>
      <c r="AB61" s="177" t="s">
        <v>446</v>
      </c>
      <c r="AC61" s="92" t="s">
        <v>447</v>
      </c>
      <c r="AD61" s="100">
        <v>1799196.9999999998</v>
      </c>
      <c r="AE61" s="100">
        <v>2822512.9999999995</v>
      </c>
      <c r="AF61" s="100">
        <v>3267754.9999999995</v>
      </c>
      <c r="AG61" s="100">
        <v>4041807.9999999986</v>
      </c>
      <c r="AH61" s="100">
        <v>1744366.0000000007</v>
      </c>
      <c r="AI61" s="100">
        <v>2732840.9999999991</v>
      </c>
      <c r="AJ61" s="100">
        <v>3114185.0000000005</v>
      </c>
      <c r="AK61" s="188">
        <v>3782255.9999999986</v>
      </c>
      <c r="AL61" s="100">
        <v>1834432.9999999998</v>
      </c>
      <c r="AM61" s="182">
        <v>1091921.0000000005</v>
      </c>
      <c r="AN61" s="201">
        <f t="shared" si="15"/>
        <v>2926354</v>
      </c>
      <c r="AO61" s="225">
        <v>675856.00000000012</v>
      </c>
      <c r="AP61" s="225">
        <f t="shared" si="16"/>
        <v>3602210</v>
      </c>
      <c r="AQ61" s="225">
        <v>871323.99999999977</v>
      </c>
      <c r="AR61" s="225">
        <f t="shared" si="17"/>
        <v>4473534</v>
      </c>
      <c r="AS61" s="225">
        <v>1647231</v>
      </c>
      <c r="AT61" s="185">
        <f t="shared" si="4"/>
        <v>11.364647702720504</v>
      </c>
      <c r="AU61" s="184"/>
      <c r="AV61" s="184"/>
      <c r="AW61" s="184"/>
      <c r="AX61" s="78"/>
    </row>
    <row r="62" spans="1:50" ht="15" customHeight="1">
      <c r="A62" s="177" t="s">
        <v>448</v>
      </c>
      <c r="B62" s="92" t="s">
        <v>449</v>
      </c>
      <c r="G62" s="100">
        <v>248845</v>
      </c>
      <c r="H62" s="100">
        <v>476229</v>
      </c>
      <c r="I62" s="100">
        <v>629476</v>
      </c>
      <c r="J62" s="100">
        <v>827766.00000000012</v>
      </c>
      <c r="K62" s="100">
        <v>226208</v>
      </c>
      <c r="L62" s="100">
        <v>452948</v>
      </c>
      <c r="M62" s="100">
        <v>712308</v>
      </c>
      <c r="N62" s="214">
        <v>935314</v>
      </c>
      <c r="O62" s="217">
        <v>256161</v>
      </c>
      <c r="P62" s="218">
        <v>232302</v>
      </c>
      <c r="Q62" s="201">
        <f t="shared" si="12"/>
        <v>488463</v>
      </c>
      <c r="R62" s="225">
        <v>285865</v>
      </c>
      <c r="S62" s="225">
        <f t="shared" si="13"/>
        <v>774328</v>
      </c>
      <c r="T62" s="225">
        <v>271696</v>
      </c>
      <c r="U62" s="225">
        <f t="shared" si="14"/>
        <v>1046024</v>
      </c>
      <c r="V62" s="225">
        <v>336592</v>
      </c>
      <c r="W62" s="185">
        <f t="shared" si="2"/>
        <v>31.398612591300008</v>
      </c>
      <c r="X62" s="184"/>
      <c r="Y62" s="185"/>
      <c r="Z62" s="184"/>
      <c r="AA62" s="82"/>
      <c r="AB62" s="177" t="s">
        <v>448</v>
      </c>
      <c r="AC62" s="92" t="s">
        <v>449</v>
      </c>
      <c r="AD62" s="100">
        <v>25</v>
      </c>
      <c r="AE62" s="100">
        <v>2686</v>
      </c>
      <c r="AF62" s="100">
        <v>8888</v>
      </c>
      <c r="AG62" s="100">
        <v>8989</v>
      </c>
      <c r="AH62" s="100">
        <v>6653</v>
      </c>
      <c r="AI62" s="100">
        <v>6653</v>
      </c>
      <c r="AJ62" s="100">
        <v>6653</v>
      </c>
      <c r="AK62" s="188">
        <v>6671</v>
      </c>
      <c r="AL62" s="100">
        <v>342</v>
      </c>
      <c r="AM62" s="182"/>
      <c r="AN62" s="201">
        <f t="shared" si="15"/>
        <v>342</v>
      </c>
      <c r="AO62" s="225"/>
      <c r="AP62" s="225">
        <f t="shared" si="16"/>
        <v>342</v>
      </c>
      <c r="AQ62" s="225"/>
      <c r="AR62" s="225">
        <f t="shared" si="17"/>
        <v>342</v>
      </c>
      <c r="AS62" s="225"/>
      <c r="AT62" s="185" t="str">
        <f t="shared" si="4"/>
        <v xml:space="preserve"> </v>
      </c>
      <c r="AU62" s="184"/>
      <c r="AV62" s="184"/>
      <c r="AW62" s="184"/>
      <c r="AX62" s="78"/>
    </row>
    <row r="63" spans="1:50" ht="15" customHeight="1">
      <c r="A63" s="177" t="s">
        <v>450</v>
      </c>
      <c r="B63" s="92" t="s">
        <v>451</v>
      </c>
      <c r="G63" s="100">
        <v>120726</v>
      </c>
      <c r="H63" s="100">
        <v>279137</v>
      </c>
      <c r="I63" s="100">
        <v>382346</v>
      </c>
      <c r="J63" s="100">
        <v>448556.99999999994</v>
      </c>
      <c r="K63" s="100">
        <v>30699</v>
      </c>
      <c r="L63" s="100">
        <v>70844</v>
      </c>
      <c r="M63" s="100">
        <v>124357</v>
      </c>
      <c r="N63" s="214">
        <v>175106.00000000003</v>
      </c>
      <c r="O63" s="217">
        <v>36393</v>
      </c>
      <c r="P63" s="218">
        <v>24161</v>
      </c>
      <c r="Q63" s="201">
        <f t="shared" si="12"/>
        <v>60554</v>
      </c>
      <c r="R63" s="225">
        <v>44529</v>
      </c>
      <c r="S63" s="225">
        <f t="shared" si="13"/>
        <v>105083</v>
      </c>
      <c r="T63" s="225">
        <v>40428</v>
      </c>
      <c r="U63" s="225">
        <f t="shared" si="14"/>
        <v>145511</v>
      </c>
      <c r="V63" s="225">
        <v>24616.999999999996</v>
      </c>
      <c r="W63" s="185">
        <f t="shared" si="2"/>
        <v>-32.357871019152043</v>
      </c>
      <c r="X63" s="184"/>
      <c r="Y63" s="185"/>
      <c r="Z63" s="184"/>
      <c r="AA63" s="82"/>
      <c r="AB63" s="177" t="s">
        <v>450</v>
      </c>
      <c r="AC63" s="92" t="s">
        <v>451</v>
      </c>
      <c r="AD63" s="100">
        <v>269640.00000000012</v>
      </c>
      <c r="AE63" s="100">
        <v>423947.00000000012</v>
      </c>
      <c r="AF63" s="100">
        <v>504572.00000000012</v>
      </c>
      <c r="AG63" s="100">
        <v>736986.99999999988</v>
      </c>
      <c r="AH63" s="100">
        <v>141684.00000000003</v>
      </c>
      <c r="AI63" s="100">
        <v>319545</v>
      </c>
      <c r="AJ63" s="100">
        <v>1105334.9999999998</v>
      </c>
      <c r="AK63" s="188">
        <v>1287807.0000000005</v>
      </c>
      <c r="AL63" s="100">
        <v>187177.99999999997</v>
      </c>
      <c r="AM63" s="182">
        <v>115182.99999999997</v>
      </c>
      <c r="AN63" s="201">
        <f t="shared" si="15"/>
        <v>302360.99999999994</v>
      </c>
      <c r="AO63" s="225">
        <v>114835.99999999999</v>
      </c>
      <c r="AP63" s="225">
        <f t="shared" si="16"/>
        <v>417196.99999999994</v>
      </c>
      <c r="AQ63" s="225">
        <v>193067.99999999997</v>
      </c>
      <c r="AR63" s="225">
        <f t="shared" si="17"/>
        <v>610264.99999999988</v>
      </c>
      <c r="AS63" s="225">
        <v>168542</v>
      </c>
      <c r="AT63" s="185">
        <f t="shared" si="4"/>
        <v>11.05718455933831</v>
      </c>
      <c r="AU63" s="184"/>
      <c r="AV63" s="184"/>
      <c r="AW63" s="184"/>
      <c r="AX63" s="78"/>
    </row>
    <row r="64" spans="1:50" ht="15" customHeight="1">
      <c r="A64" s="177" t="s">
        <v>452</v>
      </c>
      <c r="B64" s="92" t="s">
        <v>35</v>
      </c>
      <c r="G64" s="100">
        <v>5715</v>
      </c>
      <c r="H64" s="100">
        <v>5879</v>
      </c>
      <c r="I64" s="100">
        <v>46528</v>
      </c>
      <c r="J64" s="100">
        <v>69067</v>
      </c>
      <c r="K64" s="100">
        <v>21793</v>
      </c>
      <c r="L64" s="100">
        <v>53508</v>
      </c>
      <c r="M64" s="100">
        <v>77260</v>
      </c>
      <c r="N64" s="214">
        <v>77260</v>
      </c>
      <c r="O64" s="217">
        <v>6453</v>
      </c>
      <c r="P64" s="218">
        <v>22114</v>
      </c>
      <c r="Q64" s="201">
        <f t="shared" si="12"/>
        <v>28567</v>
      </c>
      <c r="R64" s="225">
        <v>9908</v>
      </c>
      <c r="S64" s="225">
        <f t="shared" si="13"/>
        <v>38475</v>
      </c>
      <c r="T64" s="225"/>
      <c r="U64" s="225">
        <f t="shared" si="14"/>
        <v>38475</v>
      </c>
      <c r="V64" s="225">
        <v>945</v>
      </c>
      <c r="W64" s="185">
        <f t="shared" si="2"/>
        <v>-85.355648535564853</v>
      </c>
      <c r="X64" s="184"/>
      <c r="Y64" s="185"/>
      <c r="Z64" s="184"/>
      <c r="AA64" s="82"/>
      <c r="AB64" s="177" t="s">
        <v>452</v>
      </c>
      <c r="AC64" s="92" t="s">
        <v>35</v>
      </c>
      <c r="AD64" s="100">
        <v>17324.999999999996</v>
      </c>
      <c r="AE64" s="100">
        <v>56891</v>
      </c>
      <c r="AF64" s="100">
        <v>222131</v>
      </c>
      <c r="AG64" s="100">
        <v>286051.00000000006</v>
      </c>
      <c r="AH64" s="100">
        <v>123904.00000000001</v>
      </c>
      <c r="AI64" s="100">
        <v>279525.00000000006</v>
      </c>
      <c r="AJ64" s="100">
        <v>357967</v>
      </c>
      <c r="AK64" s="188">
        <v>390732.99999999994</v>
      </c>
      <c r="AL64" s="100">
        <v>37181.999999999993</v>
      </c>
      <c r="AM64" s="182">
        <v>48657</v>
      </c>
      <c r="AN64" s="201">
        <f t="shared" si="15"/>
        <v>85839</v>
      </c>
      <c r="AO64" s="225">
        <v>110181</v>
      </c>
      <c r="AP64" s="225">
        <f t="shared" si="16"/>
        <v>196020</v>
      </c>
      <c r="AQ64" s="225">
        <v>249021</v>
      </c>
      <c r="AR64" s="225">
        <f t="shared" si="17"/>
        <v>445041</v>
      </c>
      <c r="AS64" s="225">
        <v>15771.999999999998</v>
      </c>
      <c r="AT64" s="185">
        <f t="shared" si="4"/>
        <v>135.7468932285062</v>
      </c>
      <c r="AU64" s="184"/>
      <c r="AV64" s="184"/>
      <c r="AW64" s="184"/>
      <c r="AX64" s="78"/>
    </row>
    <row r="65" spans="1:50" ht="15" customHeight="1">
      <c r="A65" s="177" t="s">
        <v>453</v>
      </c>
      <c r="B65" s="92" t="s">
        <v>454</v>
      </c>
      <c r="G65" s="100">
        <v>401784.00000000006</v>
      </c>
      <c r="H65" s="100">
        <v>1209405</v>
      </c>
      <c r="I65" s="100">
        <v>1580537</v>
      </c>
      <c r="J65" s="100">
        <v>2409301.9999999995</v>
      </c>
      <c r="K65" s="100">
        <v>588033.99999999988</v>
      </c>
      <c r="L65" s="100">
        <v>1094777.9999999998</v>
      </c>
      <c r="M65" s="100">
        <v>1520928</v>
      </c>
      <c r="N65" s="214">
        <v>1987440.0000000005</v>
      </c>
      <c r="O65" s="217">
        <v>506263.99999999994</v>
      </c>
      <c r="P65" s="218">
        <v>532552</v>
      </c>
      <c r="Q65" s="201">
        <f t="shared" si="12"/>
        <v>1038816</v>
      </c>
      <c r="R65" s="225">
        <v>627935</v>
      </c>
      <c r="S65" s="225">
        <f t="shared" si="13"/>
        <v>1666751</v>
      </c>
      <c r="T65" s="225">
        <v>323593.99999999994</v>
      </c>
      <c r="U65" s="225">
        <f t="shared" si="14"/>
        <v>1990345</v>
      </c>
      <c r="V65" s="225">
        <v>634240.99999999988</v>
      </c>
      <c r="W65" s="185">
        <f t="shared" si="2"/>
        <v>25.278708341892766</v>
      </c>
      <c r="X65" s="184"/>
      <c r="Y65" s="185"/>
      <c r="Z65" s="184"/>
      <c r="AA65" s="82"/>
      <c r="AB65" s="177" t="s">
        <v>453</v>
      </c>
      <c r="AC65" s="92" t="s">
        <v>454</v>
      </c>
      <c r="AD65" s="100">
        <v>158711</v>
      </c>
      <c r="AE65" s="100">
        <v>299582</v>
      </c>
      <c r="AF65" s="100">
        <v>1019382</v>
      </c>
      <c r="AG65" s="100">
        <v>1245638.0000000002</v>
      </c>
      <c r="AH65" s="100">
        <v>95357</v>
      </c>
      <c r="AI65" s="100">
        <v>153903</v>
      </c>
      <c r="AJ65" s="100">
        <v>252759</v>
      </c>
      <c r="AK65" s="188">
        <v>278069.00000000006</v>
      </c>
      <c r="AL65" s="100">
        <v>29498</v>
      </c>
      <c r="AM65" s="182">
        <v>56717</v>
      </c>
      <c r="AN65" s="201">
        <f t="shared" si="15"/>
        <v>86215</v>
      </c>
      <c r="AO65" s="225">
        <v>73399</v>
      </c>
      <c r="AP65" s="225">
        <f t="shared" si="16"/>
        <v>159614</v>
      </c>
      <c r="AQ65" s="225">
        <v>47093.000000000015</v>
      </c>
      <c r="AR65" s="225">
        <f t="shared" si="17"/>
        <v>206707</v>
      </c>
      <c r="AS65" s="225">
        <v>26762</v>
      </c>
      <c r="AT65" s="185">
        <f t="shared" si="4"/>
        <v>10.223451162095515</v>
      </c>
      <c r="AU65" s="184"/>
      <c r="AV65" s="184"/>
      <c r="AW65" s="184"/>
      <c r="AX65" s="78"/>
    </row>
    <row r="66" spans="1:50" ht="15" customHeight="1">
      <c r="A66" s="177" t="s">
        <v>455</v>
      </c>
      <c r="B66" s="92" t="s">
        <v>456</v>
      </c>
      <c r="G66" s="100">
        <v>17382223.000000004</v>
      </c>
      <c r="H66" s="100">
        <v>32262183.000000004</v>
      </c>
      <c r="I66" s="100">
        <v>43184034.000000007</v>
      </c>
      <c r="J66" s="100">
        <v>51050579.999999993</v>
      </c>
      <c r="K66" s="100">
        <v>9456351</v>
      </c>
      <c r="L66" s="100">
        <v>20210964.999999993</v>
      </c>
      <c r="M66" s="100">
        <v>27641990</v>
      </c>
      <c r="N66" s="214">
        <v>41557475.999999985</v>
      </c>
      <c r="O66" s="217">
        <v>10456728.999999998</v>
      </c>
      <c r="P66" s="218">
        <v>12384445.999999998</v>
      </c>
      <c r="Q66" s="201">
        <f t="shared" si="12"/>
        <v>22841174.999999996</v>
      </c>
      <c r="R66" s="225">
        <v>13625389.000000002</v>
      </c>
      <c r="S66" s="225">
        <f t="shared" si="13"/>
        <v>36466564</v>
      </c>
      <c r="T66" s="225">
        <v>4849971.0000000019</v>
      </c>
      <c r="U66" s="225">
        <f t="shared" si="14"/>
        <v>41316535</v>
      </c>
      <c r="V66" s="225">
        <v>12828728.000000004</v>
      </c>
      <c r="W66" s="185">
        <f t="shared" si="2"/>
        <v>22.683948297789925</v>
      </c>
      <c r="X66" s="184"/>
      <c r="Y66" s="185"/>
      <c r="Z66" s="184"/>
      <c r="AA66" s="82"/>
      <c r="AB66" s="177" t="s">
        <v>455</v>
      </c>
      <c r="AC66" s="92" t="s">
        <v>456</v>
      </c>
      <c r="AD66" s="100">
        <v>2597</v>
      </c>
      <c r="AE66" s="100">
        <v>43284</v>
      </c>
      <c r="AF66" s="100">
        <v>60767</v>
      </c>
      <c r="AG66" s="100">
        <v>96038</v>
      </c>
      <c r="AH66" s="100">
        <v>14458.999999999998</v>
      </c>
      <c r="AI66" s="100">
        <v>56235</v>
      </c>
      <c r="AJ66" s="100">
        <v>98013</v>
      </c>
      <c r="AK66" s="188">
        <v>119667</v>
      </c>
      <c r="AL66" s="100">
        <v>201779</v>
      </c>
      <c r="AM66" s="182">
        <v>166263</v>
      </c>
      <c r="AN66" s="201">
        <f t="shared" si="15"/>
        <v>368042</v>
      </c>
      <c r="AO66" s="225">
        <v>166714</v>
      </c>
      <c r="AP66" s="225">
        <f t="shared" si="16"/>
        <v>534756</v>
      </c>
      <c r="AQ66" s="225">
        <v>88091</v>
      </c>
      <c r="AR66" s="225">
        <f t="shared" si="17"/>
        <v>622847</v>
      </c>
      <c r="AS66" s="225">
        <v>64333</v>
      </c>
      <c r="AT66" s="185">
        <f t="shared" si="4"/>
        <v>213.64773910745652</v>
      </c>
      <c r="AU66" s="184"/>
      <c r="AV66" s="184"/>
      <c r="AW66" s="184"/>
      <c r="AX66" s="78"/>
    </row>
    <row r="67" spans="1:50" ht="15" customHeight="1">
      <c r="A67" s="177" t="s">
        <v>457</v>
      </c>
      <c r="B67" s="92" t="s">
        <v>458</v>
      </c>
      <c r="G67" s="100">
        <v>250497</v>
      </c>
      <c r="H67" s="100">
        <v>650373</v>
      </c>
      <c r="I67" s="100">
        <v>1276528.0000000002</v>
      </c>
      <c r="J67" s="100">
        <v>7981818.0000000019</v>
      </c>
      <c r="K67" s="100">
        <v>7656104.9999999981</v>
      </c>
      <c r="L67" s="100">
        <v>73504457.99999997</v>
      </c>
      <c r="M67" s="100">
        <v>195378989</v>
      </c>
      <c r="N67" s="214">
        <v>374795339</v>
      </c>
      <c r="O67" s="217">
        <v>125831888.00000003</v>
      </c>
      <c r="P67" s="218">
        <v>176758342.00000003</v>
      </c>
      <c r="Q67" s="201">
        <f t="shared" si="12"/>
        <v>302590230.00000006</v>
      </c>
      <c r="R67" s="225">
        <v>115897004.00000006</v>
      </c>
      <c r="S67" s="225">
        <f t="shared" si="13"/>
        <v>418487234.00000012</v>
      </c>
      <c r="T67" s="225">
        <v>94986094</v>
      </c>
      <c r="U67" s="225">
        <f t="shared" si="14"/>
        <v>513473328.00000012</v>
      </c>
      <c r="V67" s="225">
        <v>18077125.000000004</v>
      </c>
      <c r="W67" s="185">
        <f t="shared" si="2"/>
        <v>-85.633907837415592</v>
      </c>
      <c r="X67" s="184"/>
      <c r="Y67" s="185"/>
      <c r="Z67" s="184"/>
      <c r="AA67" s="82"/>
      <c r="AB67" s="177" t="s">
        <v>457</v>
      </c>
      <c r="AC67" s="92" t="s">
        <v>458</v>
      </c>
      <c r="AD67" s="100">
        <v>13078511.999999994</v>
      </c>
      <c r="AE67" s="100">
        <v>28932947.999999993</v>
      </c>
      <c r="AF67" s="100">
        <v>45539964.999999993</v>
      </c>
      <c r="AG67" s="100">
        <v>55320099.999999963</v>
      </c>
      <c r="AH67" s="100">
        <v>20052627</v>
      </c>
      <c r="AI67" s="100">
        <v>30107991.999999989</v>
      </c>
      <c r="AJ67" s="100">
        <v>45378223</v>
      </c>
      <c r="AK67" s="188">
        <v>57260822.999999993</v>
      </c>
      <c r="AL67" s="100">
        <v>11623130.999999998</v>
      </c>
      <c r="AM67" s="182">
        <v>15948805.000000002</v>
      </c>
      <c r="AN67" s="201">
        <f t="shared" si="15"/>
        <v>27571936</v>
      </c>
      <c r="AO67" s="225">
        <v>11980849.000000002</v>
      </c>
      <c r="AP67" s="225">
        <f t="shared" si="16"/>
        <v>39552785</v>
      </c>
      <c r="AQ67" s="225">
        <v>14844162.000000006</v>
      </c>
      <c r="AR67" s="225">
        <f t="shared" si="17"/>
        <v>54396947.000000007</v>
      </c>
      <c r="AS67" s="225">
        <v>14921268.000000006</v>
      </c>
      <c r="AT67" s="185">
        <f t="shared" si="4"/>
        <v>-22.103597361832826</v>
      </c>
      <c r="AU67" s="184"/>
      <c r="AV67" s="184"/>
      <c r="AW67" s="184"/>
      <c r="AX67" s="78"/>
    </row>
    <row r="68" spans="1:50" ht="15" customHeight="1">
      <c r="A68" s="177" t="s">
        <v>459</v>
      </c>
      <c r="B68" s="92" t="s">
        <v>460</v>
      </c>
      <c r="G68" s="100">
        <v>219251</v>
      </c>
      <c r="H68" s="100">
        <v>519299.00000000006</v>
      </c>
      <c r="I68" s="100">
        <v>725550</v>
      </c>
      <c r="J68" s="100">
        <v>968996.00000000012</v>
      </c>
      <c r="K68" s="100">
        <v>113218</v>
      </c>
      <c r="L68" s="100">
        <v>200687.99999999997</v>
      </c>
      <c r="M68" s="100">
        <v>276319</v>
      </c>
      <c r="N68" s="214">
        <v>365158</v>
      </c>
      <c r="O68" s="217">
        <v>73142</v>
      </c>
      <c r="P68" s="218">
        <v>1229154</v>
      </c>
      <c r="Q68" s="201">
        <f t="shared" si="12"/>
        <v>1302296</v>
      </c>
      <c r="R68" s="225">
        <v>466762</v>
      </c>
      <c r="S68" s="225">
        <f t="shared" si="13"/>
        <v>1769058</v>
      </c>
      <c r="T68" s="225">
        <v>284485</v>
      </c>
      <c r="U68" s="225">
        <f t="shared" si="14"/>
        <v>2053543</v>
      </c>
      <c r="V68" s="225">
        <v>428862</v>
      </c>
      <c r="W68" s="185">
        <f t="shared" si="2"/>
        <v>486.34163681605639</v>
      </c>
      <c r="X68" s="184"/>
      <c r="Y68" s="185"/>
      <c r="Z68" s="184"/>
      <c r="AA68" s="82"/>
      <c r="AB68" s="177" t="s">
        <v>459</v>
      </c>
      <c r="AC68" s="92" t="s">
        <v>460</v>
      </c>
      <c r="AD68" s="100">
        <v>1575733</v>
      </c>
      <c r="AE68" s="100">
        <v>3230208</v>
      </c>
      <c r="AF68" s="100">
        <v>4991299.0000000009</v>
      </c>
      <c r="AG68" s="100">
        <v>7732286</v>
      </c>
      <c r="AH68" s="100">
        <v>1673539.9999999998</v>
      </c>
      <c r="AI68" s="100">
        <v>4446368.0000000009</v>
      </c>
      <c r="AJ68" s="100">
        <v>6579324</v>
      </c>
      <c r="AK68" s="188">
        <v>8679864.9999999981</v>
      </c>
      <c r="AL68" s="100">
        <v>1880021.9999999998</v>
      </c>
      <c r="AM68" s="182">
        <v>2234609</v>
      </c>
      <c r="AN68" s="201">
        <f t="shared" si="15"/>
        <v>4114631</v>
      </c>
      <c r="AO68" s="225">
        <v>1953668.9999999995</v>
      </c>
      <c r="AP68" s="225">
        <f t="shared" si="16"/>
        <v>6068300</v>
      </c>
      <c r="AQ68" s="225">
        <v>1461741.9999999995</v>
      </c>
      <c r="AR68" s="225">
        <f t="shared" si="17"/>
        <v>7530042</v>
      </c>
      <c r="AS68" s="225">
        <v>1936458.9999999998</v>
      </c>
      <c r="AT68" s="185">
        <f t="shared" si="4"/>
        <v>-2.9144433215472105</v>
      </c>
      <c r="AU68" s="184"/>
      <c r="AV68" s="184"/>
      <c r="AW68" s="184"/>
      <c r="AX68" s="78"/>
    </row>
    <row r="69" spans="1:50" ht="15" customHeight="1">
      <c r="A69" s="177" t="s">
        <v>461</v>
      </c>
      <c r="B69" s="92" t="s">
        <v>462</v>
      </c>
      <c r="G69" s="100">
        <v>3253351</v>
      </c>
      <c r="H69" s="100">
        <v>6956760</v>
      </c>
      <c r="I69" s="100">
        <v>10098261</v>
      </c>
      <c r="J69" s="100">
        <v>13275040.999999998</v>
      </c>
      <c r="K69" s="100">
        <v>4531358.9999999991</v>
      </c>
      <c r="L69" s="100">
        <v>7782534</v>
      </c>
      <c r="M69" s="100">
        <v>11711288</v>
      </c>
      <c r="N69" s="214">
        <v>14162681</v>
      </c>
      <c r="O69" s="217">
        <v>4137229.9999999986</v>
      </c>
      <c r="P69" s="218">
        <v>3280298.9999999995</v>
      </c>
      <c r="Q69" s="201">
        <f t="shared" si="12"/>
        <v>7417528.9999999981</v>
      </c>
      <c r="R69" s="225">
        <v>3481213.9999999986</v>
      </c>
      <c r="S69" s="225">
        <f t="shared" si="13"/>
        <v>10898742.999999996</v>
      </c>
      <c r="T69" s="225">
        <v>4070469</v>
      </c>
      <c r="U69" s="225">
        <f t="shared" si="14"/>
        <v>14969211.999999996</v>
      </c>
      <c r="V69" s="225">
        <v>4059641.9999999991</v>
      </c>
      <c r="W69" s="185">
        <f t="shared" si="2"/>
        <v>-1.8753610507513372</v>
      </c>
      <c r="X69" s="184"/>
      <c r="Y69" s="185"/>
      <c r="Z69" s="184"/>
      <c r="AA69" s="82"/>
      <c r="AB69" s="177" t="s">
        <v>461</v>
      </c>
      <c r="AC69" s="92" t="s">
        <v>462</v>
      </c>
      <c r="AD69" s="100">
        <v>1500254.0000000002</v>
      </c>
      <c r="AE69" s="100">
        <v>1830906.0000000002</v>
      </c>
      <c r="AF69" s="100">
        <v>11046399</v>
      </c>
      <c r="AG69" s="100">
        <v>11315877.000000004</v>
      </c>
      <c r="AH69" s="100">
        <v>797337</v>
      </c>
      <c r="AI69" s="100">
        <v>1286649.0000000005</v>
      </c>
      <c r="AJ69" s="100">
        <v>2355846</v>
      </c>
      <c r="AK69" s="188">
        <v>2828237.0000000014</v>
      </c>
      <c r="AL69" s="100">
        <v>441391</v>
      </c>
      <c r="AM69" s="182">
        <v>1457781</v>
      </c>
      <c r="AN69" s="201">
        <f t="shared" si="15"/>
        <v>1899172</v>
      </c>
      <c r="AO69" s="225">
        <v>2098699</v>
      </c>
      <c r="AP69" s="225">
        <f t="shared" si="16"/>
        <v>3997871</v>
      </c>
      <c r="AQ69" s="225">
        <v>2075674</v>
      </c>
      <c r="AR69" s="225">
        <f t="shared" si="17"/>
        <v>6073545</v>
      </c>
      <c r="AS69" s="225">
        <v>1713164.9999999995</v>
      </c>
      <c r="AT69" s="185">
        <f t="shared" si="4"/>
        <v>-74.235348025438299</v>
      </c>
      <c r="AU69" s="184"/>
      <c r="AV69" s="184"/>
      <c r="AW69" s="184"/>
      <c r="AX69" s="78"/>
    </row>
    <row r="70" spans="1:50" ht="15" customHeight="1">
      <c r="A70" s="177" t="s">
        <v>463</v>
      </c>
      <c r="B70" s="92" t="s">
        <v>464</v>
      </c>
      <c r="G70" s="100">
        <v>46662</v>
      </c>
      <c r="H70" s="100">
        <v>84522</v>
      </c>
      <c r="I70" s="100">
        <v>106858</v>
      </c>
      <c r="J70" s="100">
        <v>130218</v>
      </c>
      <c r="K70" s="100">
        <v>26349</v>
      </c>
      <c r="L70" s="100">
        <v>121967.00000000001</v>
      </c>
      <c r="M70" s="100">
        <v>144872</v>
      </c>
      <c r="N70" s="214">
        <v>188581</v>
      </c>
      <c r="O70" s="217">
        <v>33748</v>
      </c>
      <c r="P70" s="218">
        <v>39766</v>
      </c>
      <c r="Q70" s="201">
        <f t="shared" si="12"/>
        <v>73514</v>
      </c>
      <c r="R70" s="225">
        <v>64745</v>
      </c>
      <c r="S70" s="225">
        <f t="shared" si="13"/>
        <v>138259</v>
      </c>
      <c r="T70" s="225">
        <v>38908</v>
      </c>
      <c r="U70" s="225">
        <f t="shared" si="14"/>
        <v>177167</v>
      </c>
      <c r="V70" s="225">
        <v>67922</v>
      </c>
      <c r="W70" s="185">
        <f t="shared" si="2"/>
        <v>101.26229702500891</v>
      </c>
      <c r="X70" s="184"/>
      <c r="Y70" s="185"/>
      <c r="Z70" s="184"/>
      <c r="AA70" s="82"/>
      <c r="AB70" s="177" t="s">
        <v>463</v>
      </c>
      <c r="AC70" s="92" t="s">
        <v>464</v>
      </c>
      <c r="AD70" s="100">
        <v>0</v>
      </c>
      <c r="AE70" s="100">
        <v>0</v>
      </c>
      <c r="AF70" s="100">
        <v>10588</v>
      </c>
      <c r="AG70" s="100">
        <v>10588</v>
      </c>
      <c r="AH70" s="100">
        <v>8212</v>
      </c>
      <c r="AI70" s="100">
        <v>23386</v>
      </c>
      <c r="AJ70" s="100">
        <v>29214</v>
      </c>
      <c r="AK70" s="188">
        <v>36145</v>
      </c>
      <c r="AL70" s="100">
        <v>5833</v>
      </c>
      <c r="AM70" s="182">
        <v>6125</v>
      </c>
      <c r="AN70" s="201">
        <f t="shared" si="15"/>
        <v>11958</v>
      </c>
      <c r="AO70" s="225">
        <v>7916</v>
      </c>
      <c r="AP70" s="225">
        <f t="shared" si="16"/>
        <v>19874</v>
      </c>
      <c r="AQ70" s="225">
        <v>13994</v>
      </c>
      <c r="AR70" s="225">
        <f t="shared" si="17"/>
        <v>33868</v>
      </c>
      <c r="AS70" s="225">
        <v>8607</v>
      </c>
      <c r="AT70" s="185">
        <f t="shared" si="4"/>
        <v>-32.229580573951438</v>
      </c>
      <c r="AU70" s="184"/>
      <c r="AV70" s="184"/>
      <c r="AW70" s="184"/>
      <c r="AX70" s="78"/>
    </row>
    <row r="71" spans="1:50" ht="15" customHeight="1">
      <c r="A71" s="177" t="s">
        <v>465</v>
      </c>
      <c r="B71" s="92" t="s">
        <v>466</v>
      </c>
      <c r="G71" s="100">
        <v>546191</v>
      </c>
      <c r="H71" s="100">
        <v>1639935</v>
      </c>
      <c r="I71" s="100">
        <v>2055408</v>
      </c>
      <c r="J71" s="100">
        <v>2627750.9999999995</v>
      </c>
      <c r="K71" s="100">
        <v>725618.99999999988</v>
      </c>
      <c r="L71" s="100">
        <v>1046092.0000000002</v>
      </c>
      <c r="M71" s="100">
        <v>1302668</v>
      </c>
      <c r="N71" s="214">
        <v>1674131.9999999995</v>
      </c>
      <c r="O71" s="217">
        <v>574894</v>
      </c>
      <c r="P71" s="218">
        <v>833811</v>
      </c>
      <c r="Q71" s="201">
        <f t="shared" si="12"/>
        <v>1408705</v>
      </c>
      <c r="R71" s="225">
        <v>801731.00000000012</v>
      </c>
      <c r="S71" s="225">
        <f t="shared" ref="S71:U125" si="18">IF(SUM(Q71:R71)=0," ",SUM(Q71:R71))</f>
        <v>2210436</v>
      </c>
      <c r="T71" s="225">
        <v>1011043.0000000001</v>
      </c>
      <c r="U71" s="225">
        <f t="shared" si="18"/>
        <v>3221479</v>
      </c>
      <c r="V71" s="225">
        <v>816048</v>
      </c>
      <c r="W71" s="185">
        <f t="shared" ref="W71:W126" si="19">IFERROR(V71/O71*100-100," ")</f>
        <v>41.94755902827302</v>
      </c>
      <c r="X71" s="184"/>
      <c r="Y71" s="185"/>
      <c r="Z71" s="184"/>
      <c r="AA71" s="82"/>
      <c r="AB71" s="177" t="s">
        <v>465</v>
      </c>
      <c r="AC71" s="92" t="s">
        <v>466</v>
      </c>
      <c r="AD71" s="100">
        <v>2452411.0000000005</v>
      </c>
      <c r="AE71" s="100">
        <v>6201312</v>
      </c>
      <c r="AF71" s="100">
        <v>8639645</v>
      </c>
      <c r="AG71" s="100">
        <v>11604105.999999993</v>
      </c>
      <c r="AH71" s="100">
        <v>1777651.0000000002</v>
      </c>
      <c r="AI71" s="100">
        <v>4201937.0000000019</v>
      </c>
      <c r="AJ71" s="100">
        <v>6570095.0000000019</v>
      </c>
      <c r="AK71" s="188">
        <v>8813153.9999999981</v>
      </c>
      <c r="AL71" s="100">
        <v>1958245.0000000007</v>
      </c>
      <c r="AM71" s="182">
        <v>3978243.9999999991</v>
      </c>
      <c r="AN71" s="201">
        <f t="shared" si="15"/>
        <v>5936489</v>
      </c>
      <c r="AO71" s="225">
        <v>3550460.0000000005</v>
      </c>
      <c r="AP71" s="225">
        <f t="shared" ref="AP71:AR125" si="20">IF(SUM(AN71:AO71)=0," ",SUM(AN71:AO71))</f>
        <v>9486949</v>
      </c>
      <c r="AQ71" s="225">
        <v>2441065.9999999995</v>
      </c>
      <c r="AR71" s="225">
        <f t="shared" si="20"/>
        <v>11928015</v>
      </c>
      <c r="AS71" s="225">
        <v>2494518.0000000005</v>
      </c>
      <c r="AT71" s="185">
        <f t="shared" ref="AT71:AT126" si="21">IFERROR(AL71/AS71*100-100," ")</f>
        <v>-21.498060948046856</v>
      </c>
      <c r="AU71" s="184"/>
      <c r="AV71" s="184"/>
      <c r="AW71" s="184"/>
      <c r="AX71" s="78"/>
    </row>
    <row r="72" spans="1:50" ht="15" customHeight="1">
      <c r="A72" s="177" t="s">
        <v>467</v>
      </c>
      <c r="B72" s="92" t="s">
        <v>468</v>
      </c>
      <c r="G72" s="100">
        <v>2232835</v>
      </c>
      <c r="H72" s="100">
        <v>4963456</v>
      </c>
      <c r="I72" s="100">
        <v>6814954</v>
      </c>
      <c r="J72" s="100">
        <v>9027520.0000000037</v>
      </c>
      <c r="K72" s="100">
        <v>2382031</v>
      </c>
      <c r="L72" s="100">
        <v>4794146</v>
      </c>
      <c r="M72" s="100">
        <v>6647239</v>
      </c>
      <c r="N72" s="214">
        <v>8807944.9999999981</v>
      </c>
      <c r="O72" s="217">
        <v>2411644.0000000005</v>
      </c>
      <c r="P72" s="218">
        <v>2092933.0000000002</v>
      </c>
      <c r="Q72" s="201">
        <f t="shared" si="12"/>
        <v>4504577.0000000009</v>
      </c>
      <c r="R72" s="225">
        <v>1937060.9999999995</v>
      </c>
      <c r="S72" s="225">
        <f t="shared" si="18"/>
        <v>6441638</v>
      </c>
      <c r="T72" s="225">
        <v>2144695</v>
      </c>
      <c r="U72" s="225">
        <f t="shared" si="18"/>
        <v>8586333</v>
      </c>
      <c r="V72" s="225">
        <v>2151621.0000000005</v>
      </c>
      <c r="W72" s="185">
        <f t="shared" si="19"/>
        <v>-10.781981088419343</v>
      </c>
      <c r="X72" s="184"/>
      <c r="Y72" s="185"/>
      <c r="Z72" s="184"/>
      <c r="AA72" s="82"/>
      <c r="AB72" s="177" t="s">
        <v>467</v>
      </c>
      <c r="AC72" s="92" t="s">
        <v>468</v>
      </c>
      <c r="AD72" s="100">
        <v>3896363.0000000005</v>
      </c>
      <c r="AE72" s="100">
        <v>8179660.9999999981</v>
      </c>
      <c r="AF72" s="100">
        <v>12516536</v>
      </c>
      <c r="AG72" s="100">
        <v>17220056.000000015</v>
      </c>
      <c r="AH72" s="100">
        <v>4573467</v>
      </c>
      <c r="AI72" s="100">
        <v>9621348.0000000056</v>
      </c>
      <c r="AJ72" s="100">
        <v>14665029</v>
      </c>
      <c r="AK72" s="188">
        <v>19550275.000000007</v>
      </c>
      <c r="AL72" s="100">
        <v>4730203</v>
      </c>
      <c r="AM72" s="182">
        <v>4933235.9999999991</v>
      </c>
      <c r="AN72" s="201">
        <f t="shared" si="15"/>
        <v>9663439</v>
      </c>
      <c r="AO72" s="225">
        <v>4313874</v>
      </c>
      <c r="AP72" s="225">
        <f t="shared" si="20"/>
        <v>13977313</v>
      </c>
      <c r="AQ72" s="225">
        <v>5116220.9999999991</v>
      </c>
      <c r="AR72" s="225">
        <f t="shared" si="20"/>
        <v>19093534</v>
      </c>
      <c r="AS72" s="225">
        <v>4510575.0000000028</v>
      </c>
      <c r="AT72" s="185">
        <f t="shared" si="21"/>
        <v>4.8691796500445435</v>
      </c>
      <c r="AU72" s="184"/>
      <c r="AV72" s="184"/>
      <c r="AW72" s="184"/>
      <c r="AX72" s="78"/>
    </row>
    <row r="73" spans="1:50" ht="15" customHeight="1">
      <c r="A73" s="177" t="s">
        <v>469</v>
      </c>
      <c r="B73" s="92" t="s">
        <v>470</v>
      </c>
      <c r="G73" s="100">
        <v>0</v>
      </c>
      <c r="H73" s="100">
        <v>0</v>
      </c>
      <c r="I73" s="100">
        <v>0</v>
      </c>
      <c r="J73" s="100">
        <v>1884</v>
      </c>
      <c r="K73" s="100"/>
      <c r="L73" s="100"/>
      <c r="M73" s="100">
        <v>0</v>
      </c>
      <c r="N73" s="214"/>
      <c r="O73" s="217">
        <v>3289</v>
      </c>
      <c r="P73" s="218"/>
      <c r="Q73" s="201">
        <f t="shared" si="12"/>
        <v>3289</v>
      </c>
      <c r="R73" s="225"/>
      <c r="S73" s="225">
        <f t="shared" si="18"/>
        <v>3289</v>
      </c>
      <c r="T73" s="225">
        <v>9163</v>
      </c>
      <c r="U73" s="225">
        <f t="shared" si="18"/>
        <v>12452</v>
      </c>
      <c r="V73" s="225">
        <v>2851</v>
      </c>
      <c r="W73" s="185">
        <f t="shared" si="19"/>
        <v>-13.317117664943751</v>
      </c>
      <c r="X73" s="184"/>
      <c r="Y73" s="185"/>
      <c r="Z73" s="184"/>
      <c r="AA73" s="82"/>
      <c r="AB73" s="177" t="s">
        <v>469</v>
      </c>
      <c r="AC73" s="92" t="s">
        <v>470</v>
      </c>
      <c r="AD73" s="100">
        <v>162647</v>
      </c>
      <c r="AE73" s="100">
        <v>291742</v>
      </c>
      <c r="AF73" s="100">
        <v>390913</v>
      </c>
      <c r="AG73" s="100">
        <v>494269.99999999994</v>
      </c>
      <c r="AH73" s="100">
        <v>335467</v>
      </c>
      <c r="AI73" s="100">
        <v>589526.00000000023</v>
      </c>
      <c r="AJ73" s="100">
        <v>916193</v>
      </c>
      <c r="AK73" s="188">
        <v>1206939.9999999998</v>
      </c>
      <c r="AL73" s="100">
        <v>329595.99999999994</v>
      </c>
      <c r="AM73" s="182">
        <v>388000</v>
      </c>
      <c r="AN73" s="201">
        <f t="shared" si="15"/>
        <v>717596</v>
      </c>
      <c r="AO73" s="225">
        <v>393222</v>
      </c>
      <c r="AP73" s="225">
        <f t="shared" si="20"/>
        <v>1110818</v>
      </c>
      <c r="AQ73" s="225">
        <v>189463</v>
      </c>
      <c r="AR73" s="225">
        <f t="shared" si="20"/>
        <v>1300281</v>
      </c>
      <c r="AS73" s="225">
        <v>344927</v>
      </c>
      <c r="AT73" s="185">
        <f t="shared" si="21"/>
        <v>-4.4447085905133719</v>
      </c>
      <c r="AU73" s="184"/>
      <c r="AV73" s="184"/>
      <c r="AW73" s="184"/>
      <c r="AX73" s="78"/>
    </row>
    <row r="74" spans="1:50" ht="15" customHeight="1">
      <c r="A74" s="177" t="s">
        <v>471</v>
      </c>
      <c r="B74" s="92" t="s">
        <v>472</v>
      </c>
      <c r="G74" s="100">
        <v>1160</v>
      </c>
      <c r="H74" s="100">
        <v>3214</v>
      </c>
      <c r="I74" s="100">
        <v>4008</v>
      </c>
      <c r="J74" s="100">
        <v>5770</v>
      </c>
      <c r="K74" s="100">
        <v>10432</v>
      </c>
      <c r="L74" s="100">
        <v>14600</v>
      </c>
      <c r="M74" s="100">
        <v>18189</v>
      </c>
      <c r="N74" s="214">
        <v>1221949</v>
      </c>
      <c r="O74" s="217">
        <v>33794</v>
      </c>
      <c r="P74" s="218">
        <v>319492</v>
      </c>
      <c r="Q74" s="201">
        <f t="shared" si="12"/>
        <v>353286</v>
      </c>
      <c r="R74" s="225">
        <v>859</v>
      </c>
      <c r="S74" s="225">
        <f t="shared" si="18"/>
        <v>354145</v>
      </c>
      <c r="T74" s="225">
        <v>5009</v>
      </c>
      <c r="U74" s="225">
        <f t="shared" si="18"/>
        <v>359154</v>
      </c>
      <c r="V74" s="225">
        <v>12530</v>
      </c>
      <c r="W74" s="185">
        <f t="shared" si="19"/>
        <v>-62.922412262531815</v>
      </c>
      <c r="X74" s="184"/>
      <c r="Y74" s="185"/>
      <c r="Z74" s="184"/>
      <c r="AA74" s="82"/>
      <c r="AB74" s="177" t="s">
        <v>471</v>
      </c>
      <c r="AC74" s="92" t="s">
        <v>472</v>
      </c>
      <c r="AD74" s="100">
        <v>983</v>
      </c>
      <c r="AE74" s="100">
        <v>983</v>
      </c>
      <c r="AF74" s="100">
        <v>1054</v>
      </c>
      <c r="AG74" s="100">
        <v>1212</v>
      </c>
      <c r="AH74" s="100">
        <v>54</v>
      </c>
      <c r="AI74" s="100">
        <v>1009.0000000000001</v>
      </c>
      <c r="AJ74" s="100">
        <v>2912</v>
      </c>
      <c r="AK74" s="188">
        <v>3763.9999999999995</v>
      </c>
      <c r="AL74" s="100">
        <v>43</v>
      </c>
      <c r="AM74" s="182">
        <v>16</v>
      </c>
      <c r="AN74" s="201">
        <f t="shared" ref="AN74:AN124" si="22">IF(SUM(AM74,AL74)=0,"",SUM(AL74,AM74))</f>
        <v>59</v>
      </c>
      <c r="AO74" s="225"/>
      <c r="AP74" s="225">
        <f t="shared" si="20"/>
        <v>59</v>
      </c>
      <c r="AQ74" s="225"/>
      <c r="AR74" s="225">
        <f t="shared" si="20"/>
        <v>59</v>
      </c>
      <c r="AS74" s="225"/>
      <c r="AT74" s="185" t="str">
        <f t="shared" si="21"/>
        <v xml:space="preserve"> </v>
      </c>
      <c r="AU74" s="184"/>
      <c r="AV74" s="184"/>
      <c r="AW74" s="184"/>
      <c r="AX74" s="78"/>
    </row>
    <row r="75" spans="1:50" ht="15" customHeight="1">
      <c r="A75" s="177" t="s">
        <v>473</v>
      </c>
      <c r="B75" s="92" t="s">
        <v>474</v>
      </c>
      <c r="G75" s="100">
        <v>714965</v>
      </c>
      <c r="H75" s="100">
        <v>1183704</v>
      </c>
      <c r="I75" s="100">
        <v>2342006</v>
      </c>
      <c r="J75" s="100">
        <v>2825256.0000000019</v>
      </c>
      <c r="K75" s="100">
        <v>845533.99999999977</v>
      </c>
      <c r="L75" s="100">
        <v>1261139.9999999998</v>
      </c>
      <c r="M75" s="100">
        <v>1766389.9999999998</v>
      </c>
      <c r="N75" s="214">
        <v>2205695.0000000019</v>
      </c>
      <c r="O75" s="217">
        <v>494630.99999999988</v>
      </c>
      <c r="P75" s="218">
        <v>498630</v>
      </c>
      <c r="Q75" s="201">
        <f t="shared" si="12"/>
        <v>993260.99999999988</v>
      </c>
      <c r="R75" s="225">
        <v>527617</v>
      </c>
      <c r="S75" s="225">
        <f t="shared" si="18"/>
        <v>1520878</v>
      </c>
      <c r="T75" s="225">
        <v>676018.00000000012</v>
      </c>
      <c r="U75" s="225">
        <f t="shared" si="18"/>
        <v>2196896</v>
      </c>
      <c r="V75" s="225">
        <v>434269</v>
      </c>
      <c r="W75" s="185">
        <f t="shared" si="19"/>
        <v>-12.203440544567542</v>
      </c>
      <c r="X75" s="184"/>
      <c r="Y75" s="185"/>
      <c r="Z75" s="184"/>
      <c r="AA75" s="82"/>
      <c r="AB75" s="177" t="s">
        <v>473</v>
      </c>
      <c r="AC75" s="92" t="s">
        <v>474</v>
      </c>
      <c r="AD75" s="100">
        <v>524325.99999999988</v>
      </c>
      <c r="AE75" s="100">
        <v>1219827.9999999998</v>
      </c>
      <c r="AF75" s="100">
        <v>1837264.9999999995</v>
      </c>
      <c r="AG75" s="100">
        <v>2536853.9999999995</v>
      </c>
      <c r="AH75" s="100">
        <v>819213.99999999977</v>
      </c>
      <c r="AI75" s="100">
        <v>1273815</v>
      </c>
      <c r="AJ75" s="100">
        <v>1766890.9999999998</v>
      </c>
      <c r="AK75" s="188">
        <v>2401050.0000000009</v>
      </c>
      <c r="AL75" s="100">
        <v>411776.99999999994</v>
      </c>
      <c r="AM75" s="182">
        <v>481507.00000000012</v>
      </c>
      <c r="AN75" s="201">
        <f t="shared" si="22"/>
        <v>893284</v>
      </c>
      <c r="AO75" s="225">
        <v>414946.99999999994</v>
      </c>
      <c r="AP75" s="225">
        <f t="shared" si="20"/>
        <v>1308231</v>
      </c>
      <c r="AQ75" s="225">
        <v>690416.99999999977</v>
      </c>
      <c r="AR75" s="225">
        <f t="shared" si="20"/>
        <v>1998647.9999999998</v>
      </c>
      <c r="AS75" s="225">
        <v>569054</v>
      </c>
      <c r="AT75" s="185">
        <f t="shared" si="21"/>
        <v>-27.6383260639588</v>
      </c>
      <c r="AU75" s="184"/>
      <c r="AV75" s="184"/>
      <c r="AW75" s="184"/>
      <c r="AX75" s="78"/>
    </row>
    <row r="76" spans="1:50" ht="15" customHeight="1">
      <c r="A76" s="177" t="s">
        <v>475</v>
      </c>
      <c r="B76" s="92" t="s">
        <v>476</v>
      </c>
      <c r="G76" s="100">
        <v>2538365.9999999977</v>
      </c>
      <c r="H76" s="100">
        <v>4876438.9999999981</v>
      </c>
      <c r="I76" s="100">
        <v>7371412.9999999981</v>
      </c>
      <c r="J76" s="100">
        <v>10082505.000000004</v>
      </c>
      <c r="K76" s="100">
        <v>1585767.9999999998</v>
      </c>
      <c r="L76" s="100">
        <v>3043567.0000000014</v>
      </c>
      <c r="M76" s="100">
        <v>5492493</v>
      </c>
      <c r="N76" s="214">
        <v>7931404.0000000065</v>
      </c>
      <c r="O76" s="217">
        <v>1778536.9999999995</v>
      </c>
      <c r="P76" s="218">
        <v>1788381.9999999998</v>
      </c>
      <c r="Q76" s="201">
        <f t="shared" si="12"/>
        <v>3566918.9999999991</v>
      </c>
      <c r="R76" s="225">
        <v>2600953.9999999995</v>
      </c>
      <c r="S76" s="225">
        <f t="shared" si="18"/>
        <v>6167872.9999999981</v>
      </c>
      <c r="T76" s="225">
        <v>2497777.9999999995</v>
      </c>
      <c r="U76" s="225">
        <f t="shared" si="18"/>
        <v>8665650.9999999981</v>
      </c>
      <c r="V76" s="225">
        <v>1699165.0000000009</v>
      </c>
      <c r="W76" s="185">
        <f t="shared" si="19"/>
        <v>-4.462769118663175</v>
      </c>
      <c r="X76" s="184"/>
      <c r="Y76" s="185"/>
      <c r="Z76" s="184"/>
      <c r="AA76" s="82"/>
      <c r="AB76" s="177" t="s">
        <v>475</v>
      </c>
      <c r="AC76" s="92" t="s">
        <v>476</v>
      </c>
      <c r="AD76" s="100">
        <v>7638208.0000000009</v>
      </c>
      <c r="AE76" s="100">
        <v>16016308</v>
      </c>
      <c r="AF76" s="100">
        <v>22886652.000000004</v>
      </c>
      <c r="AG76" s="100">
        <v>29585532.000000004</v>
      </c>
      <c r="AH76" s="100">
        <v>7428830.9999999953</v>
      </c>
      <c r="AI76" s="100">
        <v>16667146.00000002</v>
      </c>
      <c r="AJ76" s="100">
        <v>26381571</v>
      </c>
      <c r="AK76" s="188">
        <v>35442305.00000006</v>
      </c>
      <c r="AL76" s="100">
        <v>9108609.0000000019</v>
      </c>
      <c r="AM76" s="182">
        <v>10113620.000000007</v>
      </c>
      <c r="AN76" s="201">
        <f t="shared" si="22"/>
        <v>19222229.000000007</v>
      </c>
      <c r="AO76" s="225">
        <v>6833693.0000000037</v>
      </c>
      <c r="AP76" s="225">
        <f t="shared" si="20"/>
        <v>26055922.000000011</v>
      </c>
      <c r="AQ76" s="225">
        <v>7509050.0000000009</v>
      </c>
      <c r="AR76" s="225">
        <f t="shared" si="20"/>
        <v>33564972.000000015</v>
      </c>
      <c r="AS76" s="225">
        <v>9412049.0000000056</v>
      </c>
      <c r="AT76" s="185">
        <f t="shared" si="21"/>
        <v>-3.2239526164813128</v>
      </c>
      <c r="AU76" s="184"/>
      <c r="AV76" s="184"/>
      <c r="AW76" s="184"/>
      <c r="AX76" s="78"/>
    </row>
    <row r="77" spans="1:50" ht="15" customHeight="1">
      <c r="A77" s="177" t="s">
        <v>477</v>
      </c>
      <c r="B77" s="92" t="s">
        <v>478</v>
      </c>
      <c r="G77" s="100">
        <v>284577</v>
      </c>
      <c r="H77" s="100">
        <v>6792573.9999999963</v>
      </c>
      <c r="I77" s="100">
        <v>7164302.9999999963</v>
      </c>
      <c r="J77" s="100">
        <v>7413482</v>
      </c>
      <c r="K77" s="100">
        <v>209938.00000000006</v>
      </c>
      <c r="L77" s="100">
        <v>349294.99999999988</v>
      </c>
      <c r="M77" s="100">
        <v>458189.00000000006</v>
      </c>
      <c r="N77" s="214">
        <v>674692.99999999977</v>
      </c>
      <c r="O77" s="217">
        <v>178722.00000000003</v>
      </c>
      <c r="P77" s="218">
        <v>451407</v>
      </c>
      <c r="Q77" s="201">
        <f t="shared" si="12"/>
        <v>630129</v>
      </c>
      <c r="R77" s="225">
        <v>138850</v>
      </c>
      <c r="S77" s="225">
        <f t="shared" si="18"/>
        <v>768979</v>
      </c>
      <c r="T77" s="225">
        <v>278513</v>
      </c>
      <c r="U77" s="225">
        <f t="shared" si="18"/>
        <v>1047492</v>
      </c>
      <c r="V77" s="225">
        <v>102208.00000000001</v>
      </c>
      <c r="W77" s="185">
        <f t="shared" si="19"/>
        <v>-42.811741139870861</v>
      </c>
      <c r="X77" s="184"/>
      <c r="Y77" s="185"/>
      <c r="Z77" s="184"/>
      <c r="AA77" s="82"/>
      <c r="AB77" s="177" t="s">
        <v>477</v>
      </c>
      <c r="AC77" s="92" t="s">
        <v>478</v>
      </c>
      <c r="AD77" s="100">
        <v>9312</v>
      </c>
      <c r="AE77" s="100">
        <v>88733</v>
      </c>
      <c r="AF77" s="100">
        <v>99300</v>
      </c>
      <c r="AG77" s="100">
        <v>109658.99999999997</v>
      </c>
      <c r="AH77" s="100">
        <v>35812</v>
      </c>
      <c r="AI77" s="100">
        <v>60953</v>
      </c>
      <c r="AJ77" s="100">
        <v>89170</v>
      </c>
      <c r="AK77" s="188">
        <v>121134.99999999999</v>
      </c>
      <c r="AL77" s="100">
        <v>23518</v>
      </c>
      <c r="AM77" s="182">
        <v>12706.000000000002</v>
      </c>
      <c r="AN77" s="201">
        <f t="shared" si="22"/>
        <v>36224</v>
      </c>
      <c r="AO77" s="225">
        <v>12623.999999999998</v>
      </c>
      <c r="AP77" s="225">
        <f t="shared" si="20"/>
        <v>48848</v>
      </c>
      <c r="AQ77" s="225">
        <v>23910</v>
      </c>
      <c r="AR77" s="225">
        <f t="shared" si="20"/>
        <v>72758</v>
      </c>
      <c r="AS77" s="225">
        <v>43850</v>
      </c>
      <c r="AT77" s="185">
        <f t="shared" si="21"/>
        <v>-46.367160775370586</v>
      </c>
      <c r="AU77" s="184"/>
      <c r="AV77" s="184"/>
      <c r="AW77" s="184"/>
      <c r="AX77" s="78"/>
    </row>
    <row r="78" spans="1:50" ht="15" customHeight="1">
      <c r="A78" s="177" t="s">
        <v>479</v>
      </c>
      <c r="B78" s="92" t="s">
        <v>480</v>
      </c>
      <c r="G78" s="100">
        <v>21261177.999999989</v>
      </c>
      <c r="H78" s="100">
        <v>38938567.999999985</v>
      </c>
      <c r="I78" s="100">
        <v>57714506.999999985</v>
      </c>
      <c r="J78" s="100">
        <v>82118206.00000003</v>
      </c>
      <c r="K78" s="100">
        <v>15731688.000000006</v>
      </c>
      <c r="L78" s="100">
        <v>31831064.999999985</v>
      </c>
      <c r="M78" s="100">
        <v>48855949</v>
      </c>
      <c r="N78" s="214">
        <v>74367487.999999985</v>
      </c>
      <c r="O78" s="217">
        <v>21299801</v>
      </c>
      <c r="P78" s="218">
        <v>23128129.999999996</v>
      </c>
      <c r="Q78" s="201">
        <f t="shared" si="12"/>
        <v>44427931</v>
      </c>
      <c r="R78" s="225">
        <v>14063116.000000002</v>
      </c>
      <c r="S78" s="225">
        <f t="shared" si="18"/>
        <v>58491047</v>
      </c>
      <c r="T78" s="225">
        <v>38576420.999999993</v>
      </c>
      <c r="U78" s="225">
        <f t="shared" si="18"/>
        <v>97067468</v>
      </c>
      <c r="V78" s="225">
        <v>18145516.999999996</v>
      </c>
      <c r="W78" s="185">
        <f t="shared" si="19"/>
        <v>-14.808983426652688</v>
      </c>
      <c r="X78" s="184"/>
      <c r="Y78" s="185"/>
      <c r="Z78" s="184"/>
      <c r="AA78" s="82"/>
      <c r="AB78" s="177" t="s">
        <v>479</v>
      </c>
      <c r="AC78" s="92" t="s">
        <v>480</v>
      </c>
      <c r="AD78" s="100">
        <v>282247</v>
      </c>
      <c r="AE78" s="100">
        <v>381407</v>
      </c>
      <c r="AF78" s="100">
        <v>404686</v>
      </c>
      <c r="AG78" s="100">
        <v>454195</v>
      </c>
      <c r="AH78" s="100">
        <v>37634</v>
      </c>
      <c r="AI78" s="100">
        <v>76392.999999999985</v>
      </c>
      <c r="AJ78" s="100">
        <v>99024</v>
      </c>
      <c r="AK78" s="188">
        <v>147104.99999999997</v>
      </c>
      <c r="AL78" s="100">
        <v>54194</v>
      </c>
      <c r="AM78" s="182">
        <v>41960.999999999985</v>
      </c>
      <c r="AN78" s="201">
        <f t="shared" si="22"/>
        <v>96154.999999999985</v>
      </c>
      <c r="AO78" s="225">
        <v>7458</v>
      </c>
      <c r="AP78" s="225">
        <f t="shared" si="20"/>
        <v>103612.99999999999</v>
      </c>
      <c r="AQ78" s="225">
        <v>68610</v>
      </c>
      <c r="AR78" s="225">
        <f t="shared" si="20"/>
        <v>172223</v>
      </c>
      <c r="AS78" s="225">
        <v>164048</v>
      </c>
      <c r="AT78" s="185">
        <f t="shared" si="21"/>
        <v>-66.964546961864812</v>
      </c>
      <c r="AU78" s="184"/>
      <c r="AV78" s="184"/>
      <c r="AW78" s="184"/>
      <c r="AX78" s="78"/>
    </row>
    <row r="79" spans="1:50" ht="15" customHeight="1">
      <c r="A79" s="177" t="s">
        <v>481</v>
      </c>
      <c r="B79" s="92" t="s">
        <v>482</v>
      </c>
      <c r="G79" s="100">
        <v>30934028.000000004</v>
      </c>
      <c r="H79" s="100">
        <v>46430495</v>
      </c>
      <c r="I79" s="100">
        <v>63859451</v>
      </c>
      <c r="J79" s="100">
        <v>91595248.999999985</v>
      </c>
      <c r="K79" s="100">
        <v>12199534</v>
      </c>
      <c r="L79" s="100">
        <v>25307521.000000007</v>
      </c>
      <c r="M79" s="100">
        <v>44462785</v>
      </c>
      <c r="N79" s="214">
        <v>71736042.999999985</v>
      </c>
      <c r="O79" s="217">
        <v>47767043.000000015</v>
      </c>
      <c r="P79" s="218">
        <v>32976717</v>
      </c>
      <c r="Q79" s="201">
        <f t="shared" si="12"/>
        <v>80743760.000000015</v>
      </c>
      <c r="R79" s="225">
        <v>20122583.999999996</v>
      </c>
      <c r="S79" s="225">
        <f t="shared" si="18"/>
        <v>100866344.00000001</v>
      </c>
      <c r="T79" s="225">
        <v>19657199.000000007</v>
      </c>
      <c r="U79" s="225">
        <f t="shared" si="18"/>
        <v>120523543.00000003</v>
      </c>
      <c r="V79" s="225">
        <v>23771906</v>
      </c>
      <c r="W79" s="185">
        <f t="shared" si="19"/>
        <v>-50.233666337688113</v>
      </c>
      <c r="X79" s="184"/>
      <c r="Y79" s="185"/>
      <c r="Z79" s="184"/>
      <c r="AA79" s="82"/>
      <c r="AB79" s="177" t="s">
        <v>481</v>
      </c>
      <c r="AC79" s="92" t="s">
        <v>482</v>
      </c>
      <c r="AD79" s="100">
        <v>663930.99999999988</v>
      </c>
      <c r="AE79" s="100">
        <v>1352381</v>
      </c>
      <c r="AF79" s="100">
        <v>1987030</v>
      </c>
      <c r="AG79" s="100">
        <v>2800340.9999999991</v>
      </c>
      <c r="AH79" s="100">
        <v>854116.00000000012</v>
      </c>
      <c r="AI79" s="100">
        <v>1667961.9999999998</v>
      </c>
      <c r="AJ79" s="100">
        <v>2424266</v>
      </c>
      <c r="AK79" s="188">
        <v>3231677</v>
      </c>
      <c r="AL79" s="100">
        <v>829167</v>
      </c>
      <c r="AM79" s="182">
        <v>631040</v>
      </c>
      <c r="AN79" s="201">
        <f t="shared" si="22"/>
        <v>1460207</v>
      </c>
      <c r="AO79" s="225">
        <v>599438</v>
      </c>
      <c r="AP79" s="225">
        <f t="shared" si="20"/>
        <v>2059645</v>
      </c>
      <c r="AQ79" s="225">
        <v>30754</v>
      </c>
      <c r="AR79" s="225">
        <f t="shared" si="20"/>
        <v>2090399</v>
      </c>
      <c r="AS79" s="225">
        <v>50798</v>
      </c>
      <c r="AT79" s="185">
        <f t="shared" si="21"/>
        <v>1532.2827670380725</v>
      </c>
      <c r="AU79" s="184"/>
      <c r="AV79" s="184"/>
      <c r="AW79" s="184"/>
      <c r="AX79" s="78"/>
    </row>
    <row r="80" spans="1:50" ht="15" customHeight="1">
      <c r="A80" s="177" t="s">
        <v>483</v>
      </c>
      <c r="B80" s="92" t="s">
        <v>484</v>
      </c>
      <c r="G80" s="100">
        <v>1237937.0000000005</v>
      </c>
      <c r="H80" s="100">
        <v>2815226.0000000009</v>
      </c>
      <c r="I80" s="100">
        <v>4490892.0000000009</v>
      </c>
      <c r="J80" s="100">
        <v>8271204.0000000047</v>
      </c>
      <c r="K80" s="100">
        <v>2018870.9999999995</v>
      </c>
      <c r="L80" s="100">
        <v>3697854.0000000014</v>
      </c>
      <c r="M80" s="100">
        <v>7993000</v>
      </c>
      <c r="N80" s="214">
        <v>12647210.999999994</v>
      </c>
      <c r="O80" s="217">
        <v>1460666.9999999995</v>
      </c>
      <c r="P80" s="218">
        <v>730497.99999999965</v>
      </c>
      <c r="Q80" s="201">
        <f t="shared" si="12"/>
        <v>2191164.9999999991</v>
      </c>
      <c r="R80" s="225">
        <v>638918</v>
      </c>
      <c r="S80" s="225">
        <f t="shared" si="18"/>
        <v>2830082.9999999991</v>
      </c>
      <c r="T80" s="225">
        <v>4021838</v>
      </c>
      <c r="U80" s="225">
        <f t="shared" si="18"/>
        <v>6851920.9999999991</v>
      </c>
      <c r="V80" s="225">
        <v>1175312</v>
      </c>
      <c r="W80" s="185">
        <f t="shared" si="19"/>
        <v>-19.535938033788653</v>
      </c>
      <c r="X80" s="184"/>
      <c r="Y80" s="185"/>
      <c r="Z80" s="184"/>
      <c r="AA80" s="82"/>
      <c r="AB80" s="177" t="s">
        <v>483</v>
      </c>
      <c r="AC80" s="92" t="s">
        <v>484</v>
      </c>
      <c r="AD80" s="100">
        <v>28047</v>
      </c>
      <c r="AE80" s="100">
        <v>54783</v>
      </c>
      <c r="AF80" s="100">
        <v>92946</v>
      </c>
      <c r="AG80" s="100">
        <v>103716.00000000001</v>
      </c>
      <c r="AH80" s="100">
        <v>24514</v>
      </c>
      <c r="AI80" s="100">
        <v>73997.999999999985</v>
      </c>
      <c r="AJ80" s="100">
        <v>106915</v>
      </c>
      <c r="AK80" s="188">
        <v>196014</v>
      </c>
      <c r="AL80" s="100">
        <v>32409</v>
      </c>
      <c r="AM80" s="182">
        <v>15811</v>
      </c>
      <c r="AN80" s="201">
        <f t="shared" si="22"/>
        <v>48220</v>
      </c>
      <c r="AO80" s="225">
        <v>73260.999999999985</v>
      </c>
      <c r="AP80" s="225">
        <f t="shared" si="20"/>
        <v>121480.99999999999</v>
      </c>
      <c r="AQ80" s="225">
        <v>41433</v>
      </c>
      <c r="AR80" s="225">
        <f t="shared" si="20"/>
        <v>162914</v>
      </c>
      <c r="AS80" s="225">
        <v>14676</v>
      </c>
      <c r="AT80" s="185">
        <f t="shared" si="21"/>
        <v>120.82992641046607</v>
      </c>
      <c r="AU80" s="184"/>
      <c r="AV80" s="184"/>
      <c r="AW80" s="184"/>
      <c r="AX80" s="78"/>
    </row>
    <row r="81" spans="1:50" ht="15" customHeight="1">
      <c r="A81" s="177" t="s">
        <v>485</v>
      </c>
      <c r="B81" s="92" t="s">
        <v>486</v>
      </c>
      <c r="G81" s="100">
        <v>929038.99999999907</v>
      </c>
      <c r="H81" s="100">
        <v>2012520.9999999991</v>
      </c>
      <c r="I81" s="100">
        <v>6465889.0000000019</v>
      </c>
      <c r="J81" s="100">
        <v>11717380.999999994</v>
      </c>
      <c r="K81" s="100">
        <v>7304652.0000000019</v>
      </c>
      <c r="L81" s="100">
        <v>16318930.999999993</v>
      </c>
      <c r="M81" s="100">
        <v>26523290.000000004</v>
      </c>
      <c r="N81" s="214">
        <v>34538189.000000022</v>
      </c>
      <c r="O81" s="217">
        <v>9300454.9999999981</v>
      </c>
      <c r="P81" s="218">
        <v>10219708</v>
      </c>
      <c r="Q81" s="201">
        <f t="shared" si="12"/>
        <v>19520163</v>
      </c>
      <c r="R81" s="225">
        <v>11747700.999999996</v>
      </c>
      <c r="S81" s="225">
        <f t="shared" si="18"/>
        <v>31267863.999999996</v>
      </c>
      <c r="T81" s="225">
        <v>9918709.0000000075</v>
      </c>
      <c r="U81" s="225">
        <f t="shared" si="18"/>
        <v>41186573</v>
      </c>
      <c r="V81" s="225">
        <v>9753279.9999999981</v>
      </c>
      <c r="W81" s="185">
        <f t="shared" si="19"/>
        <v>4.8688478144348863</v>
      </c>
      <c r="X81" s="184"/>
      <c r="Y81" s="185"/>
      <c r="Z81" s="184"/>
      <c r="AA81" s="82"/>
      <c r="AB81" s="177" t="s">
        <v>485</v>
      </c>
      <c r="AC81" s="92" t="s">
        <v>486</v>
      </c>
      <c r="AD81" s="100">
        <v>3049160.0000000005</v>
      </c>
      <c r="AE81" s="100">
        <v>7262764</v>
      </c>
      <c r="AF81" s="100">
        <v>11717703</v>
      </c>
      <c r="AG81" s="100">
        <v>15468245.999999991</v>
      </c>
      <c r="AH81" s="100">
        <v>5306727.0000000009</v>
      </c>
      <c r="AI81" s="100">
        <v>9560989</v>
      </c>
      <c r="AJ81" s="100">
        <v>13149027.999999998</v>
      </c>
      <c r="AK81" s="188">
        <v>16211646.000000004</v>
      </c>
      <c r="AL81" s="100">
        <v>3606761.9999999995</v>
      </c>
      <c r="AM81" s="182">
        <v>3933336.0000000023</v>
      </c>
      <c r="AN81" s="201">
        <f t="shared" si="22"/>
        <v>7540098.0000000019</v>
      </c>
      <c r="AO81" s="225">
        <v>4726285.9999999981</v>
      </c>
      <c r="AP81" s="225">
        <f t="shared" si="20"/>
        <v>12266384</v>
      </c>
      <c r="AQ81" s="225">
        <v>3971562.9999999972</v>
      </c>
      <c r="AR81" s="225">
        <f t="shared" si="20"/>
        <v>16237946.999999996</v>
      </c>
      <c r="AS81" s="225">
        <v>4305126.0000000009</v>
      </c>
      <c r="AT81" s="185">
        <f t="shared" si="21"/>
        <v>-16.221685497706716</v>
      </c>
      <c r="AU81" s="184"/>
      <c r="AV81" s="184"/>
      <c r="AW81" s="184"/>
      <c r="AX81" s="78"/>
    </row>
    <row r="82" spans="1:50" ht="15" customHeight="1">
      <c r="A82" s="177" t="s">
        <v>487</v>
      </c>
      <c r="B82" s="92" t="s">
        <v>488</v>
      </c>
      <c r="G82" s="100">
        <v>42755</v>
      </c>
      <c r="H82" s="100">
        <v>598433.99999999988</v>
      </c>
      <c r="I82" s="100">
        <v>633321.99999999988</v>
      </c>
      <c r="J82" s="100">
        <v>640201</v>
      </c>
      <c r="K82" s="100">
        <v>61141</v>
      </c>
      <c r="L82" s="100">
        <v>132207</v>
      </c>
      <c r="M82" s="100">
        <v>204916</v>
      </c>
      <c r="N82" s="214">
        <v>305594</v>
      </c>
      <c r="O82" s="217">
        <v>45696</v>
      </c>
      <c r="P82" s="218">
        <v>53497</v>
      </c>
      <c r="Q82" s="201">
        <f t="shared" si="12"/>
        <v>99193</v>
      </c>
      <c r="R82" s="225">
        <v>42465</v>
      </c>
      <c r="S82" s="225">
        <f t="shared" si="18"/>
        <v>141658</v>
      </c>
      <c r="T82" s="225">
        <v>46607</v>
      </c>
      <c r="U82" s="225">
        <f t="shared" si="18"/>
        <v>188265</v>
      </c>
      <c r="V82" s="225">
        <v>39919</v>
      </c>
      <c r="W82" s="185">
        <f t="shared" si="19"/>
        <v>-12.6422443977591</v>
      </c>
      <c r="X82" s="184"/>
      <c r="Y82" s="185"/>
      <c r="Z82" s="184"/>
      <c r="AA82" s="82"/>
      <c r="AB82" s="177" t="s">
        <v>487</v>
      </c>
      <c r="AC82" s="92" t="s">
        <v>488</v>
      </c>
      <c r="AD82" s="100">
        <v>0</v>
      </c>
      <c r="AE82" s="100">
        <v>196458</v>
      </c>
      <c r="AF82" s="100">
        <v>436399</v>
      </c>
      <c r="AG82" s="100">
        <v>436399</v>
      </c>
      <c r="AH82" s="100">
        <v>12790</v>
      </c>
      <c r="AI82" s="100">
        <v>335943</v>
      </c>
      <c r="AJ82" s="100">
        <v>427104</v>
      </c>
      <c r="AK82" s="188">
        <v>663039.00000000012</v>
      </c>
      <c r="AL82" s="100">
        <v>63181</v>
      </c>
      <c r="AM82" s="182">
        <v>167292</v>
      </c>
      <c r="AN82" s="201">
        <f t="shared" si="22"/>
        <v>230473</v>
      </c>
      <c r="AO82" s="225">
        <v>24582</v>
      </c>
      <c r="AP82" s="225">
        <f t="shared" si="20"/>
        <v>255055</v>
      </c>
      <c r="AQ82" s="225">
        <v>56807.000000000007</v>
      </c>
      <c r="AR82" s="225">
        <f t="shared" si="20"/>
        <v>311862</v>
      </c>
      <c r="AS82" s="225">
        <v>140861</v>
      </c>
      <c r="AT82" s="185">
        <f t="shared" si="21"/>
        <v>-55.146562923733327</v>
      </c>
      <c r="AU82" s="184"/>
      <c r="AV82" s="184"/>
      <c r="AW82" s="184"/>
      <c r="AX82" s="78"/>
    </row>
    <row r="83" spans="1:50" ht="15" customHeight="1">
      <c r="A83" s="177" t="s">
        <v>489</v>
      </c>
      <c r="B83" s="92" t="s">
        <v>490</v>
      </c>
      <c r="G83" s="100">
        <v>378410</v>
      </c>
      <c r="H83" s="100">
        <v>591024</v>
      </c>
      <c r="I83" s="100">
        <v>865295</v>
      </c>
      <c r="J83" s="100">
        <v>1158254.9999999998</v>
      </c>
      <c r="K83" s="100">
        <v>269618</v>
      </c>
      <c r="L83" s="100">
        <v>600299.99999999988</v>
      </c>
      <c r="M83" s="100">
        <v>1332709</v>
      </c>
      <c r="N83" s="214">
        <v>2572095.9999999995</v>
      </c>
      <c r="O83" s="217">
        <v>557827</v>
      </c>
      <c r="P83" s="218">
        <v>689087.00000000012</v>
      </c>
      <c r="Q83" s="201">
        <f t="shared" si="12"/>
        <v>1246914</v>
      </c>
      <c r="R83" s="225">
        <v>752767</v>
      </c>
      <c r="S83" s="225">
        <f t="shared" si="18"/>
        <v>1999681</v>
      </c>
      <c r="T83" s="225">
        <v>797475</v>
      </c>
      <c r="U83" s="225">
        <f t="shared" si="18"/>
        <v>2797156</v>
      </c>
      <c r="V83" s="225">
        <v>295427.00000000012</v>
      </c>
      <c r="W83" s="185">
        <f t="shared" si="19"/>
        <v>-47.039673590557626</v>
      </c>
      <c r="X83" s="184"/>
      <c r="Y83" s="185"/>
      <c r="Z83" s="184"/>
      <c r="AA83" s="82"/>
      <c r="AB83" s="177" t="s">
        <v>489</v>
      </c>
      <c r="AC83" s="92" t="s">
        <v>490</v>
      </c>
      <c r="AD83" s="100">
        <v>466020</v>
      </c>
      <c r="AE83" s="100">
        <v>1397887</v>
      </c>
      <c r="AF83" s="100">
        <v>2185966</v>
      </c>
      <c r="AG83" s="100">
        <v>2587213</v>
      </c>
      <c r="AH83" s="100">
        <v>440079</v>
      </c>
      <c r="AI83" s="100">
        <v>1053859.0000000005</v>
      </c>
      <c r="AJ83" s="100">
        <v>1380910</v>
      </c>
      <c r="AK83" s="188">
        <v>1946824.0000000005</v>
      </c>
      <c r="AL83" s="100">
        <v>176056</v>
      </c>
      <c r="AM83" s="182">
        <v>685451</v>
      </c>
      <c r="AN83" s="201">
        <f t="shared" si="22"/>
        <v>861507</v>
      </c>
      <c r="AO83" s="225">
        <v>110387</v>
      </c>
      <c r="AP83" s="225">
        <f t="shared" si="20"/>
        <v>971894</v>
      </c>
      <c r="AQ83" s="225">
        <v>212603.00000000003</v>
      </c>
      <c r="AR83" s="225">
        <f t="shared" si="20"/>
        <v>1184497</v>
      </c>
      <c r="AS83" s="225">
        <v>464350.99999999994</v>
      </c>
      <c r="AT83" s="185">
        <f t="shared" si="21"/>
        <v>-62.085577504947757</v>
      </c>
      <c r="AU83" s="184"/>
      <c r="AV83" s="184"/>
      <c r="AW83" s="184"/>
      <c r="AX83" s="78"/>
    </row>
    <row r="84" spans="1:50" ht="15" customHeight="1">
      <c r="A84" s="177" t="s">
        <v>491</v>
      </c>
      <c r="B84" s="92" t="s">
        <v>492</v>
      </c>
      <c r="G84" s="100">
        <v>159</v>
      </c>
      <c r="H84" s="100">
        <v>159</v>
      </c>
      <c r="I84" s="100">
        <v>159</v>
      </c>
      <c r="J84" s="100">
        <v>503</v>
      </c>
      <c r="K84" s="100">
        <v>16241</v>
      </c>
      <c r="L84" s="100">
        <v>22556</v>
      </c>
      <c r="M84" s="100">
        <v>22556</v>
      </c>
      <c r="N84" s="214">
        <v>27219</v>
      </c>
      <c r="O84" s="217">
        <v>7334</v>
      </c>
      <c r="P84" s="218">
        <v>9414</v>
      </c>
      <c r="Q84" s="201">
        <f t="shared" ref="Q84:Q115" si="23">IF(SUM(P84,O84)=0,"",SUM(O84,P84))</f>
        <v>16748</v>
      </c>
      <c r="R84" s="225">
        <v>10238</v>
      </c>
      <c r="S84" s="225">
        <f t="shared" si="18"/>
        <v>26986</v>
      </c>
      <c r="T84" s="225">
        <v>3744</v>
      </c>
      <c r="U84" s="225">
        <f t="shared" si="18"/>
        <v>30730</v>
      </c>
      <c r="V84" s="225"/>
      <c r="W84" s="185">
        <f t="shared" si="19"/>
        <v>-100</v>
      </c>
      <c r="X84" s="184"/>
      <c r="Y84" s="185"/>
      <c r="Z84" s="184"/>
      <c r="AA84" s="82"/>
      <c r="AB84" s="177" t="s">
        <v>491</v>
      </c>
      <c r="AC84" s="92" t="s">
        <v>492</v>
      </c>
      <c r="AD84" s="100">
        <v>0</v>
      </c>
      <c r="AE84" s="100">
        <v>0</v>
      </c>
      <c r="AF84" s="100">
        <v>0</v>
      </c>
      <c r="AG84" s="100"/>
      <c r="AH84" s="100"/>
      <c r="AI84" s="100"/>
      <c r="AJ84" s="100">
        <v>0</v>
      </c>
      <c r="AK84" s="188"/>
      <c r="AL84" s="100"/>
      <c r="AM84" s="182"/>
      <c r="AN84" s="201" t="str">
        <f t="shared" si="22"/>
        <v/>
      </c>
      <c r="AO84" s="225"/>
      <c r="AP84" s="225" t="str">
        <f t="shared" si="20"/>
        <v xml:space="preserve"> </v>
      </c>
      <c r="AQ84" s="225"/>
      <c r="AR84" s="225" t="str">
        <f t="shared" si="20"/>
        <v xml:space="preserve"> </v>
      </c>
      <c r="AS84" s="225"/>
      <c r="AT84" s="185" t="str">
        <f t="shared" si="21"/>
        <v xml:space="preserve"> </v>
      </c>
      <c r="AU84" s="184"/>
      <c r="AV84" s="184"/>
      <c r="AW84" s="184"/>
      <c r="AX84" s="78"/>
    </row>
    <row r="85" spans="1:50" ht="15" customHeight="1">
      <c r="A85" s="177" t="s">
        <v>493</v>
      </c>
      <c r="B85" s="92" t="s">
        <v>494</v>
      </c>
      <c r="G85" s="100">
        <v>1266095.0000000005</v>
      </c>
      <c r="H85" s="100">
        <v>2577319.0000000009</v>
      </c>
      <c r="I85" s="100">
        <v>3926997.0000000014</v>
      </c>
      <c r="J85" s="100">
        <v>7145948.0000000009</v>
      </c>
      <c r="K85" s="100">
        <v>2489146.9999999986</v>
      </c>
      <c r="L85" s="100">
        <v>4650333.9999999991</v>
      </c>
      <c r="M85" s="100">
        <v>6865404.9999999972</v>
      </c>
      <c r="N85" s="214">
        <v>9139189</v>
      </c>
      <c r="O85" s="217">
        <v>2298033.0000000009</v>
      </c>
      <c r="P85" s="218">
        <v>2711141</v>
      </c>
      <c r="Q85" s="201">
        <f t="shared" si="23"/>
        <v>5009174.0000000009</v>
      </c>
      <c r="R85" s="225">
        <v>3267922.9999999991</v>
      </c>
      <c r="S85" s="225">
        <f t="shared" si="18"/>
        <v>8277097</v>
      </c>
      <c r="T85" s="225">
        <v>2892541.9999999995</v>
      </c>
      <c r="U85" s="225">
        <f t="shared" si="18"/>
        <v>11169639</v>
      </c>
      <c r="V85" s="225">
        <v>2047034.0000000014</v>
      </c>
      <c r="W85" s="185">
        <f t="shared" si="19"/>
        <v>-10.922340975956374</v>
      </c>
      <c r="X85" s="184"/>
      <c r="Y85" s="185"/>
      <c r="Z85" s="184"/>
      <c r="AA85" s="82"/>
      <c r="AB85" s="177" t="s">
        <v>493</v>
      </c>
      <c r="AC85" s="92" t="s">
        <v>494</v>
      </c>
      <c r="AD85" s="100">
        <v>5868806.9999999981</v>
      </c>
      <c r="AE85" s="100">
        <v>11373308.999999998</v>
      </c>
      <c r="AF85" s="100">
        <v>17464853</v>
      </c>
      <c r="AG85" s="100">
        <v>22359163.999999996</v>
      </c>
      <c r="AH85" s="100">
        <v>5049806.9999999972</v>
      </c>
      <c r="AI85" s="100">
        <v>13662377.000000007</v>
      </c>
      <c r="AJ85" s="100">
        <v>22209059</v>
      </c>
      <c r="AK85" s="188">
        <v>29155250.000000015</v>
      </c>
      <c r="AL85" s="100">
        <v>8120429.9999999991</v>
      </c>
      <c r="AM85" s="182">
        <v>8574737.0000000056</v>
      </c>
      <c r="AN85" s="201">
        <f t="shared" si="22"/>
        <v>16695167.000000004</v>
      </c>
      <c r="AO85" s="225">
        <v>9581367.0000000019</v>
      </c>
      <c r="AP85" s="225">
        <f t="shared" si="20"/>
        <v>26276534.000000007</v>
      </c>
      <c r="AQ85" s="225">
        <v>7894652.9999999991</v>
      </c>
      <c r="AR85" s="225">
        <f t="shared" si="20"/>
        <v>34171187.000000007</v>
      </c>
      <c r="AS85" s="225">
        <v>6638021.0000000009</v>
      </c>
      <c r="AT85" s="185">
        <f t="shared" si="21"/>
        <v>22.332092652313065</v>
      </c>
      <c r="AU85" s="184"/>
      <c r="AV85" s="184"/>
      <c r="AW85" s="184"/>
      <c r="AX85" s="78"/>
    </row>
    <row r="86" spans="1:50" ht="15" customHeight="1">
      <c r="A86" s="177" t="s">
        <v>495</v>
      </c>
      <c r="B86" s="92" t="s">
        <v>496</v>
      </c>
      <c r="G86" s="100">
        <v>546627</v>
      </c>
      <c r="H86" s="100">
        <v>875526</v>
      </c>
      <c r="I86" s="100">
        <v>1300340</v>
      </c>
      <c r="J86" s="100">
        <v>1731774.9999999998</v>
      </c>
      <c r="K86" s="100">
        <v>1040391.0000000002</v>
      </c>
      <c r="L86" s="100">
        <v>1552518.9999999998</v>
      </c>
      <c r="M86" s="100">
        <v>2314389.0000000005</v>
      </c>
      <c r="N86" s="214">
        <v>3619028.0000000005</v>
      </c>
      <c r="O86" s="217">
        <v>719639.99999999977</v>
      </c>
      <c r="P86" s="218">
        <v>666617</v>
      </c>
      <c r="Q86" s="201">
        <f t="shared" si="23"/>
        <v>1386256.9999999998</v>
      </c>
      <c r="R86" s="225">
        <v>934667.00000000012</v>
      </c>
      <c r="S86" s="225">
        <f t="shared" si="18"/>
        <v>2320924</v>
      </c>
      <c r="T86" s="225">
        <v>549039.99999999988</v>
      </c>
      <c r="U86" s="225">
        <f t="shared" si="18"/>
        <v>2869964</v>
      </c>
      <c r="V86" s="225">
        <v>547797</v>
      </c>
      <c r="W86" s="185">
        <f t="shared" si="19"/>
        <v>-23.879022844755681</v>
      </c>
      <c r="X86" s="184"/>
      <c r="Y86" s="185"/>
      <c r="Z86" s="184"/>
      <c r="AA86" s="82"/>
      <c r="AB86" s="177" t="s">
        <v>495</v>
      </c>
      <c r="AC86" s="92" t="s">
        <v>496</v>
      </c>
      <c r="AD86" s="100">
        <v>1160</v>
      </c>
      <c r="AE86" s="100">
        <v>211406</v>
      </c>
      <c r="AF86" s="100">
        <v>524312</v>
      </c>
      <c r="AG86" s="100">
        <v>914699</v>
      </c>
      <c r="AH86" s="100">
        <v>655153</v>
      </c>
      <c r="AI86" s="100">
        <v>1647438.9999999995</v>
      </c>
      <c r="AJ86" s="100">
        <v>2410539</v>
      </c>
      <c r="AK86" s="188">
        <v>3184063</v>
      </c>
      <c r="AL86" s="100">
        <v>888952.99999999988</v>
      </c>
      <c r="AM86" s="182">
        <v>972698.99999999988</v>
      </c>
      <c r="AN86" s="201">
        <f t="shared" si="22"/>
        <v>1861651.9999999998</v>
      </c>
      <c r="AO86" s="225">
        <v>1217764</v>
      </c>
      <c r="AP86" s="225">
        <f t="shared" si="20"/>
        <v>3079416</v>
      </c>
      <c r="AQ86" s="225">
        <v>1014783</v>
      </c>
      <c r="AR86" s="225">
        <f t="shared" si="20"/>
        <v>4094199</v>
      </c>
      <c r="AS86" s="225">
        <v>958903</v>
      </c>
      <c r="AT86" s="185">
        <f t="shared" si="21"/>
        <v>-7.2947941554046878</v>
      </c>
      <c r="AU86" s="184"/>
      <c r="AV86" s="184"/>
      <c r="AW86" s="184"/>
      <c r="AX86" s="78"/>
    </row>
    <row r="87" spans="1:50" ht="15" customHeight="1">
      <c r="A87" s="177" t="s">
        <v>497</v>
      </c>
      <c r="B87" s="92" t="s">
        <v>498</v>
      </c>
      <c r="G87" s="100">
        <v>1538013.9999999995</v>
      </c>
      <c r="H87" s="100">
        <v>2873682</v>
      </c>
      <c r="I87" s="100">
        <v>4380175</v>
      </c>
      <c r="J87" s="100">
        <v>6135382.9999999953</v>
      </c>
      <c r="K87" s="100">
        <v>1210679</v>
      </c>
      <c r="L87" s="100">
        <v>2620442.0000000014</v>
      </c>
      <c r="M87" s="100">
        <v>3891920.0000000009</v>
      </c>
      <c r="N87" s="214">
        <v>5318761.0000000009</v>
      </c>
      <c r="O87" s="217">
        <v>1643528.0000000005</v>
      </c>
      <c r="P87" s="218">
        <v>1552327.0000000002</v>
      </c>
      <c r="Q87" s="201">
        <f t="shared" si="23"/>
        <v>3195855.0000000009</v>
      </c>
      <c r="R87" s="225">
        <v>1460867.0000000002</v>
      </c>
      <c r="S87" s="225">
        <f t="shared" si="18"/>
        <v>4656722.0000000009</v>
      </c>
      <c r="T87" s="225">
        <v>1400751.0000000005</v>
      </c>
      <c r="U87" s="225">
        <f t="shared" si="18"/>
        <v>6057473.0000000019</v>
      </c>
      <c r="V87" s="225">
        <v>1337280.0000000002</v>
      </c>
      <c r="W87" s="185">
        <f t="shared" si="19"/>
        <v>-18.633573629411856</v>
      </c>
      <c r="X87" s="184"/>
      <c r="Y87" s="185"/>
      <c r="Z87" s="184"/>
      <c r="AA87" s="82"/>
      <c r="AB87" s="177" t="s">
        <v>497</v>
      </c>
      <c r="AC87" s="92" t="s">
        <v>498</v>
      </c>
      <c r="AD87" s="100">
        <v>912845.00000000035</v>
      </c>
      <c r="AE87" s="100">
        <v>1782157.0000000005</v>
      </c>
      <c r="AF87" s="100">
        <v>2837807.0000000005</v>
      </c>
      <c r="AG87" s="100">
        <v>3670047.0000000014</v>
      </c>
      <c r="AH87" s="100">
        <v>848370.99999999977</v>
      </c>
      <c r="AI87" s="100">
        <v>1725474.9999999998</v>
      </c>
      <c r="AJ87" s="100">
        <v>2322073.9999999995</v>
      </c>
      <c r="AK87" s="188">
        <v>3082211.0000000014</v>
      </c>
      <c r="AL87" s="100">
        <v>683212.99999999988</v>
      </c>
      <c r="AM87" s="182">
        <v>772549.00000000012</v>
      </c>
      <c r="AN87" s="201">
        <f t="shared" si="22"/>
        <v>1455762</v>
      </c>
      <c r="AO87" s="225">
        <v>751948.00000000012</v>
      </c>
      <c r="AP87" s="225">
        <f t="shared" si="20"/>
        <v>2207710</v>
      </c>
      <c r="AQ87" s="225">
        <v>604345.99999999988</v>
      </c>
      <c r="AR87" s="225">
        <f t="shared" si="20"/>
        <v>2812056</v>
      </c>
      <c r="AS87" s="225">
        <v>733392</v>
      </c>
      <c r="AT87" s="185">
        <f t="shared" si="21"/>
        <v>-6.8420435456072823</v>
      </c>
      <c r="AU87" s="184"/>
      <c r="AV87" s="184"/>
      <c r="AW87" s="184"/>
      <c r="AX87" s="78"/>
    </row>
    <row r="88" spans="1:50" ht="15" customHeight="1">
      <c r="A88" s="177" t="s">
        <v>499</v>
      </c>
      <c r="B88" s="92" t="s">
        <v>500</v>
      </c>
      <c r="G88" s="100">
        <v>311599</v>
      </c>
      <c r="H88" s="100">
        <v>635893</v>
      </c>
      <c r="I88" s="100">
        <v>1029561</v>
      </c>
      <c r="J88" s="100">
        <v>1332800.0000000005</v>
      </c>
      <c r="K88" s="100">
        <v>396537.00000000006</v>
      </c>
      <c r="L88" s="100">
        <v>624165</v>
      </c>
      <c r="M88" s="100">
        <v>833726</v>
      </c>
      <c r="N88" s="214">
        <v>1257299.9999999993</v>
      </c>
      <c r="O88" s="217">
        <v>477593.00000000006</v>
      </c>
      <c r="P88" s="218">
        <v>340939.99999999994</v>
      </c>
      <c r="Q88" s="201">
        <f t="shared" si="23"/>
        <v>818533</v>
      </c>
      <c r="R88" s="225">
        <v>269478</v>
      </c>
      <c r="S88" s="225">
        <f t="shared" si="18"/>
        <v>1088011</v>
      </c>
      <c r="T88" s="225">
        <v>306740</v>
      </c>
      <c r="U88" s="225">
        <f t="shared" si="18"/>
        <v>1394751</v>
      </c>
      <c r="V88" s="225">
        <v>234495.00000000006</v>
      </c>
      <c r="W88" s="185">
        <f t="shared" si="19"/>
        <v>-50.900662279388506</v>
      </c>
      <c r="X88" s="184"/>
      <c r="Y88" s="185"/>
      <c r="Z88" s="184"/>
      <c r="AA88" s="82"/>
      <c r="AB88" s="177" t="s">
        <v>499</v>
      </c>
      <c r="AC88" s="92" t="s">
        <v>500</v>
      </c>
      <c r="AD88" s="100">
        <v>235947</v>
      </c>
      <c r="AE88" s="100">
        <v>502439.99999999994</v>
      </c>
      <c r="AF88" s="100">
        <v>700355.99999999988</v>
      </c>
      <c r="AG88" s="100">
        <v>915787.99999999965</v>
      </c>
      <c r="AH88" s="100">
        <v>432754.99999999994</v>
      </c>
      <c r="AI88" s="100">
        <v>726648.00000000023</v>
      </c>
      <c r="AJ88" s="100">
        <v>976782</v>
      </c>
      <c r="AK88" s="188">
        <v>1456395.9999999995</v>
      </c>
      <c r="AL88" s="100">
        <v>269120.99999999994</v>
      </c>
      <c r="AM88" s="182">
        <v>178762</v>
      </c>
      <c r="AN88" s="201">
        <f t="shared" si="22"/>
        <v>447882.99999999994</v>
      </c>
      <c r="AO88" s="225">
        <v>308450.99999999994</v>
      </c>
      <c r="AP88" s="225">
        <f t="shared" si="20"/>
        <v>756333.99999999988</v>
      </c>
      <c r="AQ88" s="225">
        <v>557747</v>
      </c>
      <c r="AR88" s="225">
        <f t="shared" si="20"/>
        <v>1314081</v>
      </c>
      <c r="AS88" s="225">
        <v>142832</v>
      </c>
      <c r="AT88" s="185">
        <f t="shared" si="21"/>
        <v>88.417861543631659</v>
      </c>
      <c r="AU88" s="184"/>
      <c r="AV88" s="184"/>
      <c r="AW88" s="184"/>
      <c r="AX88" s="78"/>
    </row>
    <row r="89" spans="1:50" ht="15" customHeight="1">
      <c r="A89" s="177" t="s">
        <v>501</v>
      </c>
      <c r="B89" s="92" t="s">
        <v>502</v>
      </c>
      <c r="G89" s="100">
        <v>1316200.0000000005</v>
      </c>
      <c r="H89" s="100">
        <v>2470434.0000000005</v>
      </c>
      <c r="I89" s="100">
        <v>3592228</v>
      </c>
      <c r="J89" s="100">
        <v>4743008.0000000009</v>
      </c>
      <c r="K89" s="100">
        <v>1062110</v>
      </c>
      <c r="L89" s="100">
        <v>2445351.9999999991</v>
      </c>
      <c r="M89" s="100">
        <v>3337996</v>
      </c>
      <c r="N89" s="214">
        <v>4382474.9999999981</v>
      </c>
      <c r="O89" s="217">
        <v>1250952.0000000007</v>
      </c>
      <c r="P89" s="218">
        <v>1347141.9999999998</v>
      </c>
      <c r="Q89" s="201">
        <f t="shared" si="23"/>
        <v>2598094.0000000005</v>
      </c>
      <c r="R89" s="225">
        <v>1025947.0000000001</v>
      </c>
      <c r="S89" s="225">
        <f t="shared" si="18"/>
        <v>3624041.0000000005</v>
      </c>
      <c r="T89" s="225">
        <v>1211404</v>
      </c>
      <c r="U89" s="225">
        <f t="shared" si="18"/>
        <v>4835445</v>
      </c>
      <c r="V89" s="225">
        <v>1130799.0000000005</v>
      </c>
      <c r="W89" s="185">
        <f t="shared" si="19"/>
        <v>-9.6049248892043977</v>
      </c>
      <c r="X89" s="184"/>
      <c r="Y89" s="185"/>
      <c r="Z89" s="184"/>
      <c r="AA89" s="82"/>
      <c r="AB89" s="177" t="s">
        <v>501</v>
      </c>
      <c r="AC89" s="92" t="s">
        <v>502</v>
      </c>
      <c r="AD89" s="100">
        <v>2102685</v>
      </c>
      <c r="AE89" s="100">
        <v>3681758.0000000005</v>
      </c>
      <c r="AF89" s="100">
        <v>4977775</v>
      </c>
      <c r="AG89" s="100">
        <v>5937246.9999999953</v>
      </c>
      <c r="AH89" s="100">
        <v>1339616.0000000005</v>
      </c>
      <c r="AI89" s="100">
        <v>3143887</v>
      </c>
      <c r="AJ89" s="100">
        <v>4714761.0000000009</v>
      </c>
      <c r="AK89" s="188">
        <v>6137620.0000000084</v>
      </c>
      <c r="AL89" s="100">
        <v>1419641</v>
      </c>
      <c r="AM89" s="182">
        <v>1317890</v>
      </c>
      <c r="AN89" s="201">
        <f t="shared" si="22"/>
        <v>2737531</v>
      </c>
      <c r="AO89" s="225">
        <v>1159989.9999999998</v>
      </c>
      <c r="AP89" s="225">
        <f t="shared" si="20"/>
        <v>3897521</v>
      </c>
      <c r="AQ89" s="225">
        <v>1267574.0000000002</v>
      </c>
      <c r="AR89" s="225">
        <f t="shared" si="20"/>
        <v>5165095</v>
      </c>
      <c r="AS89" s="225">
        <v>1009709.9999999995</v>
      </c>
      <c r="AT89" s="185">
        <f t="shared" si="21"/>
        <v>40.598884828317097</v>
      </c>
      <c r="AU89" s="184"/>
      <c r="AV89" s="184"/>
      <c r="AW89" s="184"/>
      <c r="AX89" s="78"/>
    </row>
    <row r="90" spans="1:50" ht="15" customHeight="1">
      <c r="A90" s="177" t="s">
        <v>503</v>
      </c>
      <c r="B90" s="92" t="s">
        <v>40</v>
      </c>
      <c r="G90" s="100">
        <v>220548.00000000006</v>
      </c>
      <c r="H90" s="100">
        <v>466302.99999999994</v>
      </c>
      <c r="I90" s="100">
        <v>983235.00000000023</v>
      </c>
      <c r="J90" s="100">
        <v>1357926.9999999995</v>
      </c>
      <c r="K90" s="100">
        <v>588712</v>
      </c>
      <c r="L90" s="100">
        <v>1095938</v>
      </c>
      <c r="M90" s="100">
        <v>1565094</v>
      </c>
      <c r="N90" s="214">
        <v>3760952.0000000019</v>
      </c>
      <c r="O90" s="217">
        <v>738362.00000000012</v>
      </c>
      <c r="P90" s="218">
        <v>567852.00000000012</v>
      </c>
      <c r="Q90" s="201">
        <f t="shared" si="23"/>
        <v>1306214.0000000002</v>
      </c>
      <c r="R90" s="225">
        <v>383991</v>
      </c>
      <c r="S90" s="225">
        <f t="shared" si="18"/>
        <v>1690205.0000000002</v>
      </c>
      <c r="T90" s="225">
        <v>255365</v>
      </c>
      <c r="U90" s="225">
        <f t="shared" si="18"/>
        <v>1945570.0000000002</v>
      </c>
      <c r="V90" s="225">
        <v>354850</v>
      </c>
      <c r="W90" s="185">
        <f t="shared" si="19"/>
        <v>-51.940917869554511</v>
      </c>
      <c r="X90" s="184"/>
      <c r="Y90" s="185"/>
      <c r="Z90" s="184"/>
      <c r="AA90" s="82"/>
      <c r="AB90" s="177" t="s">
        <v>503</v>
      </c>
      <c r="AC90" s="92" t="s">
        <v>40</v>
      </c>
      <c r="AD90" s="100">
        <v>578888</v>
      </c>
      <c r="AE90" s="100">
        <v>1039414</v>
      </c>
      <c r="AF90" s="100">
        <v>1458679</v>
      </c>
      <c r="AG90" s="100">
        <v>2065867.9999999995</v>
      </c>
      <c r="AH90" s="100">
        <v>511989.99999999994</v>
      </c>
      <c r="AI90" s="100">
        <v>1086368.0000000002</v>
      </c>
      <c r="AJ90" s="100">
        <v>1729904</v>
      </c>
      <c r="AK90" s="188">
        <v>2763098.9999999981</v>
      </c>
      <c r="AL90" s="100">
        <v>1086812.9999999995</v>
      </c>
      <c r="AM90" s="182">
        <v>676159</v>
      </c>
      <c r="AN90" s="201">
        <f t="shared" si="22"/>
        <v>1762971.9999999995</v>
      </c>
      <c r="AO90" s="225">
        <v>666067.99999999988</v>
      </c>
      <c r="AP90" s="225">
        <f t="shared" si="20"/>
        <v>2429039.9999999995</v>
      </c>
      <c r="AQ90" s="225">
        <v>388646.99999999994</v>
      </c>
      <c r="AR90" s="225">
        <f t="shared" si="20"/>
        <v>2817686.9999999995</v>
      </c>
      <c r="AS90" s="225">
        <v>418466.00000000006</v>
      </c>
      <c r="AT90" s="185">
        <f t="shared" si="21"/>
        <v>159.71357290675934</v>
      </c>
      <c r="AU90" s="184"/>
      <c r="AV90" s="184"/>
      <c r="AW90" s="184"/>
      <c r="AX90" s="78"/>
    </row>
    <row r="91" spans="1:50" ht="15" customHeight="1">
      <c r="A91" s="177" t="s">
        <v>504</v>
      </c>
      <c r="B91" s="92" t="s">
        <v>505</v>
      </c>
      <c r="G91" s="100">
        <v>3914315.9999999995</v>
      </c>
      <c r="H91" s="100">
        <v>8530209.9999999981</v>
      </c>
      <c r="I91" s="100">
        <v>13477992.999999998</v>
      </c>
      <c r="J91" s="100">
        <v>18420783.999999985</v>
      </c>
      <c r="K91" s="100">
        <v>4553677.9999999981</v>
      </c>
      <c r="L91" s="100">
        <v>8506660.0000000019</v>
      </c>
      <c r="M91" s="100">
        <v>12536663.999999998</v>
      </c>
      <c r="N91" s="214">
        <v>15618360.999999993</v>
      </c>
      <c r="O91" s="217">
        <v>3322820.9999999986</v>
      </c>
      <c r="P91" s="218">
        <v>3241834.9999999972</v>
      </c>
      <c r="Q91" s="201">
        <f t="shared" si="23"/>
        <v>6564655.9999999963</v>
      </c>
      <c r="R91" s="225">
        <v>3272050.9999999995</v>
      </c>
      <c r="S91" s="225">
        <f t="shared" si="18"/>
        <v>9836706.9999999963</v>
      </c>
      <c r="T91" s="225">
        <v>6858570.9999999963</v>
      </c>
      <c r="U91" s="225">
        <f t="shared" si="18"/>
        <v>16695277.999999993</v>
      </c>
      <c r="V91" s="225">
        <v>4398179</v>
      </c>
      <c r="W91" s="185">
        <f t="shared" si="19"/>
        <v>32.362802570466528</v>
      </c>
      <c r="X91" s="184"/>
      <c r="Y91" s="185"/>
      <c r="Z91" s="184"/>
      <c r="AA91" s="82"/>
      <c r="AB91" s="177" t="s">
        <v>504</v>
      </c>
      <c r="AC91" s="92" t="s">
        <v>505</v>
      </c>
      <c r="AD91" s="100">
        <v>13381818.000000009</v>
      </c>
      <c r="AE91" s="100">
        <v>26266855.000000007</v>
      </c>
      <c r="AF91" s="100">
        <v>38346354.000000007</v>
      </c>
      <c r="AG91" s="100">
        <v>52290982.000000022</v>
      </c>
      <c r="AH91" s="100">
        <v>13623352.000000006</v>
      </c>
      <c r="AI91" s="100">
        <v>27571639.000000004</v>
      </c>
      <c r="AJ91" s="100">
        <v>40648213.000000015</v>
      </c>
      <c r="AK91" s="188">
        <v>56027530.999999993</v>
      </c>
      <c r="AL91" s="100">
        <v>16408923.999999998</v>
      </c>
      <c r="AM91" s="182">
        <v>15744008.000000004</v>
      </c>
      <c r="AN91" s="201">
        <f t="shared" si="22"/>
        <v>32152932</v>
      </c>
      <c r="AO91" s="225">
        <v>14329467.000000002</v>
      </c>
      <c r="AP91" s="225">
        <f t="shared" si="20"/>
        <v>46482399</v>
      </c>
      <c r="AQ91" s="225">
        <v>13184453.000000007</v>
      </c>
      <c r="AR91" s="225">
        <f t="shared" si="20"/>
        <v>59666852.000000007</v>
      </c>
      <c r="AS91" s="225">
        <v>12761998</v>
      </c>
      <c r="AT91" s="185">
        <f t="shared" si="21"/>
        <v>28.576450176531893</v>
      </c>
      <c r="AU91" s="184"/>
      <c r="AV91" s="184"/>
      <c r="AW91" s="184"/>
      <c r="AX91" s="78"/>
    </row>
    <row r="92" spans="1:50" ht="15" customHeight="1">
      <c r="A92" s="177" t="s">
        <v>506</v>
      </c>
      <c r="B92" s="92" t="s">
        <v>507</v>
      </c>
      <c r="G92" s="100">
        <v>3305127.0000000005</v>
      </c>
      <c r="H92" s="100">
        <v>4997842</v>
      </c>
      <c r="I92" s="100">
        <v>7377284</v>
      </c>
      <c r="J92" s="100">
        <v>12351101.000000006</v>
      </c>
      <c r="K92" s="100">
        <v>5091944.0000000019</v>
      </c>
      <c r="L92" s="100">
        <v>7424944.0000000056</v>
      </c>
      <c r="M92" s="100">
        <v>12229920.000000004</v>
      </c>
      <c r="N92" s="214">
        <v>14916220.000000011</v>
      </c>
      <c r="O92" s="217">
        <v>3747219.0000000009</v>
      </c>
      <c r="P92" s="218">
        <v>3998487</v>
      </c>
      <c r="Q92" s="201">
        <f t="shared" si="23"/>
        <v>7745706.0000000009</v>
      </c>
      <c r="R92" s="225">
        <v>3117540.9999999981</v>
      </c>
      <c r="S92" s="225">
        <f t="shared" si="18"/>
        <v>10863247</v>
      </c>
      <c r="T92" s="225">
        <v>3985884.0000000028</v>
      </c>
      <c r="U92" s="225">
        <f t="shared" si="18"/>
        <v>14849131.000000004</v>
      </c>
      <c r="V92" s="225">
        <v>3410930.0000000014</v>
      </c>
      <c r="W92" s="185">
        <f t="shared" si="19"/>
        <v>-8.9743620535655708</v>
      </c>
      <c r="X92" s="184"/>
      <c r="Y92" s="185"/>
      <c r="Z92" s="184"/>
      <c r="AA92" s="82"/>
      <c r="AB92" s="177" t="s">
        <v>506</v>
      </c>
      <c r="AC92" s="92" t="s">
        <v>507</v>
      </c>
      <c r="AD92" s="100">
        <v>10544164.000000002</v>
      </c>
      <c r="AE92" s="100">
        <v>19977620</v>
      </c>
      <c r="AF92" s="100">
        <v>28326941.000000007</v>
      </c>
      <c r="AG92" s="100">
        <v>36616166.999999993</v>
      </c>
      <c r="AH92" s="100">
        <v>9827658.9999999925</v>
      </c>
      <c r="AI92" s="100">
        <v>18136706.000000011</v>
      </c>
      <c r="AJ92" s="100">
        <v>28450173.999999985</v>
      </c>
      <c r="AK92" s="188">
        <v>36873770</v>
      </c>
      <c r="AL92" s="100">
        <v>6966235.0000000019</v>
      </c>
      <c r="AM92" s="182">
        <v>8251707.9999999916</v>
      </c>
      <c r="AN92" s="201">
        <f t="shared" si="22"/>
        <v>15217942.999999993</v>
      </c>
      <c r="AO92" s="225">
        <v>8773445.9999999981</v>
      </c>
      <c r="AP92" s="225">
        <f t="shared" si="20"/>
        <v>23991388.999999993</v>
      </c>
      <c r="AQ92" s="225">
        <v>8124327.0000000028</v>
      </c>
      <c r="AR92" s="225">
        <f t="shared" si="20"/>
        <v>32115715.999999996</v>
      </c>
      <c r="AS92" s="225">
        <v>6862570.9999999981</v>
      </c>
      <c r="AT92" s="185">
        <f t="shared" si="21"/>
        <v>1.5105708924542114</v>
      </c>
      <c r="AU92" s="184"/>
      <c r="AV92" s="184"/>
      <c r="AW92" s="184"/>
      <c r="AX92" s="78"/>
    </row>
    <row r="93" spans="1:50" ht="15" customHeight="1">
      <c r="A93" s="177" t="s">
        <v>508</v>
      </c>
      <c r="B93" s="92" t="s">
        <v>509</v>
      </c>
      <c r="G93" s="100">
        <v>922808.99999999977</v>
      </c>
      <c r="H93" s="100">
        <v>2539568.9999999991</v>
      </c>
      <c r="I93" s="100">
        <v>3491046.9999999991</v>
      </c>
      <c r="J93" s="100">
        <v>5100643.9999999991</v>
      </c>
      <c r="K93" s="100">
        <v>929784</v>
      </c>
      <c r="L93" s="100">
        <v>2256557</v>
      </c>
      <c r="M93" s="100">
        <v>3320515</v>
      </c>
      <c r="N93" s="214">
        <v>4063843.0000000009</v>
      </c>
      <c r="O93" s="217">
        <v>1153793.9999999998</v>
      </c>
      <c r="P93" s="218">
        <v>1259767</v>
      </c>
      <c r="Q93" s="201">
        <f t="shared" si="23"/>
        <v>2413561</v>
      </c>
      <c r="R93" s="225">
        <v>633248</v>
      </c>
      <c r="S93" s="225">
        <f t="shared" si="18"/>
        <v>3046809</v>
      </c>
      <c r="T93" s="225">
        <v>624794</v>
      </c>
      <c r="U93" s="225">
        <f t="shared" si="18"/>
        <v>3671603</v>
      </c>
      <c r="V93" s="225">
        <v>939600.99999999988</v>
      </c>
      <c r="W93" s="185">
        <f t="shared" si="19"/>
        <v>-18.564232436639458</v>
      </c>
      <c r="X93" s="184"/>
      <c r="Y93" s="185"/>
      <c r="Z93" s="184"/>
      <c r="AA93" s="82"/>
      <c r="AB93" s="177" t="s">
        <v>508</v>
      </c>
      <c r="AC93" s="92" t="s">
        <v>509</v>
      </c>
      <c r="AD93" s="100">
        <v>22878615.000000004</v>
      </c>
      <c r="AE93" s="100">
        <v>59570444.000000015</v>
      </c>
      <c r="AF93" s="100">
        <v>89985460</v>
      </c>
      <c r="AG93" s="100">
        <v>125318869.00000001</v>
      </c>
      <c r="AH93" s="100">
        <v>23647788.999999978</v>
      </c>
      <c r="AI93" s="100">
        <v>51072060.000000052</v>
      </c>
      <c r="AJ93" s="100">
        <v>79621436.999999985</v>
      </c>
      <c r="AK93" s="188">
        <v>110726247.99999996</v>
      </c>
      <c r="AL93" s="100">
        <v>24432721.000000015</v>
      </c>
      <c r="AM93" s="182">
        <v>26718440.999999985</v>
      </c>
      <c r="AN93" s="201">
        <f t="shared" si="22"/>
        <v>51151162</v>
      </c>
      <c r="AO93" s="225">
        <v>13868546.000000009</v>
      </c>
      <c r="AP93" s="225">
        <f t="shared" si="20"/>
        <v>65019708.000000007</v>
      </c>
      <c r="AQ93" s="225">
        <v>21118005.999999989</v>
      </c>
      <c r="AR93" s="225">
        <f t="shared" si="20"/>
        <v>86137714</v>
      </c>
      <c r="AS93" s="225">
        <v>19161584</v>
      </c>
      <c r="AT93" s="185">
        <f t="shared" si="21"/>
        <v>27.508879224181129</v>
      </c>
      <c r="AU93" s="184"/>
      <c r="AV93" s="184"/>
      <c r="AW93" s="184"/>
      <c r="AX93" s="78"/>
    </row>
    <row r="94" spans="1:50" ht="15" customHeight="1">
      <c r="A94" s="177" t="s">
        <v>510</v>
      </c>
      <c r="B94" s="92" t="s">
        <v>511</v>
      </c>
      <c r="G94" s="100">
        <v>237852</v>
      </c>
      <c r="H94" s="100">
        <v>1724998.9999999998</v>
      </c>
      <c r="I94" s="100">
        <v>2926066</v>
      </c>
      <c r="J94" s="100">
        <v>4503434.0000000009</v>
      </c>
      <c r="K94" s="100">
        <v>1028616.0000000002</v>
      </c>
      <c r="L94" s="100">
        <v>3102027.9999999995</v>
      </c>
      <c r="M94" s="100">
        <v>4009875</v>
      </c>
      <c r="N94" s="214">
        <v>4853551.9999999991</v>
      </c>
      <c r="O94" s="217">
        <v>2120633.9999999995</v>
      </c>
      <c r="P94" s="218">
        <v>273179.99999999994</v>
      </c>
      <c r="Q94" s="201">
        <f t="shared" si="23"/>
        <v>2393813.9999999995</v>
      </c>
      <c r="R94" s="225">
        <v>1788198.0000000005</v>
      </c>
      <c r="S94" s="225">
        <f t="shared" si="18"/>
        <v>4182012</v>
      </c>
      <c r="T94" s="225">
        <v>572652.99999999977</v>
      </c>
      <c r="U94" s="225">
        <f t="shared" si="18"/>
        <v>4754665</v>
      </c>
      <c r="V94" s="225">
        <v>32862</v>
      </c>
      <c r="W94" s="185">
        <f t="shared" si="19"/>
        <v>-98.450369087735083</v>
      </c>
      <c r="X94" s="184"/>
      <c r="Y94" s="185"/>
      <c r="Z94" s="184"/>
      <c r="AA94" s="82"/>
      <c r="AB94" s="177" t="s">
        <v>510</v>
      </c>
      <c r="AC94" s="92" t="s">
        <v>511</v>
      </c>
      <c r="AD94" s="100">
        <v>174472</v>
      </c>
      <c r="AE94" s="100">
        <v>1020097.0000000002</v>
      </c>
      <c r="AF94" s="100">
        <v>1517413.0000000005</v>
      </c>
      <c r="AG94" s="100">
        <v>1906222</v>
      </c>
      <c r="AH94" s="100">
        <v>1017620</v>
      </c>
      <c r="AI94" s="100">
        <v>1593101.9999999998</v>
      </c>
      <c r="AJ94" s="100">
        <v>1833988.9999999998</v>
      </c>
      <c r="AK94" s="188">
        <v>2264840.9999999995</v>
      </c>
      <c r="AL94" s="100">
        <v>331303</v>
      </c>
      <c r="AM94" s="182">
        <v>913666</v>
      </c>
      <c r="AN94" s="201">
        <f t="shared" si="22"/>
        <v>1244969</v>
      </c>
      <c r="AO94" s="225">
        <v>466815</v>
      </c>
      <c r="AP94" s="225">
        <f t="shared" si="20"/>
        <v>1711784</v>
      </c>
      <c r="AQ94" s="225">
        <v>1352700</v>
      </c>
      <c r="AR94" s="225">
        <f t="shared" si="20"/>
        <v>3064484</v>
      </c>
      <c r="AS94" s="225">
        <v>555058</v>
      </c>
      <c r="AT94" s="185">
        <f t="shared" si="21"/>
        <v>-40.312003430272149</v>
      </c>
      <c r="AU94" s="184"/>
      <c r="AV94" s="184"/>
      <c r="AW94" s="184"/>
      <c r="AX94" s="78"/>
    </row>
    <row r="95" spans="1:50" ht="15" customHeight="1">
      <c r="A95" s="177" t="s">
        <v>512</v>
      </c>
      <c r="B95" s="92" t="s">
        <v>513</v>
      </c>
      <c r="G95" s="100">
        <v>3048825.0000000005</v>
      </c>
      <c r="H95" s="100">
        <v>5978750.0000000009</v>
      </c>
      <c r="I95" s="100">
        <v>9219194</v>
      </c>
      <c r="J95" s="100">
        <v>16236278.999999994</v>
      </c>
      <c r="K95" s="100">
        <v>1628995.9999999998</v>
      </c>
      <c r="L95" s="100">
        <v>3796746.9999999981</v>
      </c>
      <c r="M95" s="100">
        <v>6631979.0000000019</v>
      </c>
      <c r="N95" s="214">
        <v>9176134.0000000075</v>
      </c>
      <c r="O95" s="217">
        <v>1946346</v>
      </c>
      <c r="P95" s="218">
        <v>3680064.9999999991</v>
      </c>
      <c r="Q95" s="201">
        <f t="shared" si="23"/>
        <v>5626410.9999999991</v>
      </c>
      <c r="R95" s="225">
        <v>3875226.9999999991</v>
      </c>
      <c r="S95" s="225">
        <f t="shared" si="18"/>
        <v>9501637.9999999981</v>
      </c>
      <c r="T95" s="225">
        <v>6541354.0000000009</v>
      </c>
      <c r="U95" s="225">
        <f t="shared" si="18"/>
        <v>16042992</v>
      </c>
      <c r="V95" s="225">
        <v>1209398</v>
      </c>
      <c r="W95" s="185">
        <f t="shared" si="19"/>
        <v>-37.863154855303215</v>
      </c>
      <c r="X95" s="184"/>
      <c r="Y95" s="185"/>
      <c r="Z95" s="184"/>
      <c r="AA95" s="82"/>
      <c r="AB95" s="177" t="s">
        <v>512</v>
      </c>
      <c r="AC95" s="92" t="s">
        <v>513</v>
      </c>
      <c r="AD95" s="100">
        <v>22404447.000000011</v>
      </c>
      <c r="AE95" s="100">
        <v>45655134.000000037</v>
      </c>
      <c r="AF95" s="100">
        <v>57024193.000000037</v>
      </c>
      <c r="AG95" s="100">
        <v>76431007.99999997</v>
      </c>
      <c r="AH95" s="100">
        <v>16936687.000000004</v>
      </c>
      <c r="AI95" s="100">
        <v>34731439.999999993</v>
      </c>
      <c r="AJ95" s="100">
        <v>50428295.000000007</v>
      </c>
      <c r="AK95" s="188">
        <v>66710435.000000022</v>
      </c>
      <c r="AL95" s="100">
        <v>20202802.999999989</v>
      </c>
      <c r="AM95" s="182">
        <v>19113467.000000004</v>
      </c>
      <c r="AN95" s="201">
        <f t="shared" si="22"/>
        <v>39316269.999999993</v>
      </c>
      <c r="AO95" s="225">
        <v>16929913.000000007</v>
      </c>
      <c r="AP95" s="225">
        <f t="shared" si="20"/>
        <v>56246183</v>
      </c>
      <c r="AQ95" s="225">
        <v>16440905.000000006</v>
      </c>
      <c r="AR95" s="225">
        <f t="shared" si="20"/>
        <v>72687088</v>
      </c>
      <c r="AS95" s="225">
        <v>18605870.999999993</v>
      </c>
      <c r="AT95" s="185">
        <f t="shared" si="21"/>
        <v>8.5829467483677462</v>
      </c>
      <c r="AU95" s="184"/>
      <c r="AV95" s="184"/>
      <c r="AW95" s="184"/>
      <c r="AX95" s="78"/>
    </row>
    <row r="96" spans="1:50" ht="15" customHeight="1">
      <c r="A96" s="177" t="s">
        <v>514</v>
      </c>
      <c r="B96" s="92" t="s">
        <v>515</v>
      </c>
      <c r="G96" s="100">
        <v>3394347.9999999995</v>
      </c>
      <c r="H96" s="100">
        <v>4996007</v>
      </c>
      <c r="I96" s="100">
        <v>8846371</v>
      </c>
      <c r="J96" s="100">
        <v>12114480.999999996</v>
      </c>
      <c r="K96" s="100">
        <v>1810093.0000000002</v>
      </c>
      <c r="L96" s="100">
        <v>2545392.9999999995</v>
      </c>
      <c r="M96" s="100">
        <v>4306615</v>
      </c>
      <c r="N96" s="214">
        <v>5327064</v>
      </c>
      <c r="O96" s="217">
        <v>1734650</v>
      </c>
      <c r="P96" s="218">
        <v>1188566</v>
      </c>
      <c r="Q96" s="201">
        <f t="shared" si="23"/>
        <v>2923216</v>
      </c>
      <c r="R96" s="225">
        <v>860671</v>
      </c>
      <c r="S96" s="225">
        <f t="shared" si="18"/>
        <v>3783887</v>
      </c>
      <c r="T96" s="225">
        <v>354472</v>
      </c>
      <c r="U96" s="225">
        <f t="shared" si="18"/>
        <v>4138359</v>
      </c>
      <c r="V96" s="225">
        <v>1435120</v>
      </c>
      <c r="W96" s="185">
        <f t="shared" si="19"/>
        <v>-17.267460294583927</v>
      </c>
      <c r="X96" s="184"/>
      <c r="Y96" s="185"/>
      <c r="Z96" s="184"/>
      <c r="AA96" s="82"/>
      <c r="AB96" s="177" t="s">
        <v>514</v>
      </c>
      <c r="AC96" s="92" t="s">
        <v>515</v>
      </c>
      <c r="AD96" s="100">
        <v>1954691</v>
      </c>
      <c r="AE96" s="100">
        <v>3895379.9999999995</v>
      </c>
      <c r="AF96" s="100">
        <v>5427448.9999999991</v>
      </c>
      <c r="AG96" s="100">
        <v>7251282.0000000028</v>
      </c>
      <c r="AH96" s="100">
        <v>2170142.0000000014</v>
      </c>
      <c r="AI96" s="100">
        <v>3788103.9999999981</v>
      </c>
      <c r="AJ96" s="100">
        <v>4936146.0000000019</v>
      </c>
      <c r="AK96" s="188">
        <v>6918730.0000000028</v>
      </c>
      <c r="AL96" s="100">
        <v>2507509.9999999995</v>
      </c>
      <c r="AM96" s="182">
        <v>1658190.0000000002</v>
      </c>
      <c r="AN96" s="201">
        <f t="shared" si="22"/>
        <v>4165700</v>
      </c>
      <c r="AO96" s="225">
        <v>2158116.9999999995</v>
      </c>
      <c r="AP96" s="225">
        <f t="shared" si="20"/>
        <v>6323817</v>
      </c>
      <c r="AQ96" s="225">
        <v>3106762.9999999995</v>
      </c>
      <c r="AR96" s="225">
        <f t="shared" si="20"/>
        <v>9430580</v>
      </c>
      <c r="AS96" s="225">
        <v>1855579.0000000002</v>
      </c>
      <c r="AT96" s="185">
        <f t="shared" si="21"/>
        <v>35.133562084934113</v>
      </c>
      <c r="AU96" s="184"/>
      <c r="AV96" s="184"/>
      <c r="AW96" s="184"/>
      <c r="AX96" s="78"/>
    </row>
    <row r="97" spans="1:50" ht="15" customHeight="1">
      <c r="A97" s="177" t="s">
        <v>516</v>
      </c>
      <c r="B97" s="92" t="s">
        <v>517</v>
      </c>
      <c r="G97" s="100">
        <v>19188</v>
      </c>
      <c r="H97" s="100">
        <v>28112</v>
      </c>
      <c r="I97" s="100">
        <v>32505</v>
      </c>
      <c r="J97" s="100">
        <v>137391.00000000003</v>
      </c>
      <c r="K97" s="100">
        <v>70623</v>
      </c>
      <c r="L97" s="100">
        <v>114188</v>
      </c>
      <c r="M97" s="100">
        <v>178444</v>
      </c>
      <c r="N97" s="214">
        <v>216910.99999999997</v>
      </c>
      <c r="O97" s="217">
        <v>30766.999999999996</v>
      </c>
      <c r="P97" s="218">
        <v>33690</v>
      </c>
      <c r="Q97" s="201">
        <f t="shared" si="23"/>
        <v>64457</v>
      </c>
      <c r="R97" s="225">
        <v>85364</v>
      </c>
      <c r="S97" s="225">
        <f t="shared" si="18"/>
        <v>149821</v>
      </c>
      <c r="T97" s="225">
        <v>63456</v>
      </c>
      <c r="U97" s="225">
        <f t="shared" si="18"/>
        <v>213277</v>
      </c>
      <c r="V97" s="225">
        <v>63651</v>
      </c>
      <c r="W97" s="185">
        <f t="shared" si="19"/>
        <v>106.88074885429194</v>
      </c>
      <c r="X97" s="184"/>
      <c r="Y97" s="185"/>
      <c r="Z97" s="184"/>
      <c r="AA97" s="82"/>
      <c r="AB97" s="177" t="s">
        <v>516</v>
      </c>
      <c r="AC97" s="92" t="s">
        <v>517</v>
      </c>
      <c r="AD97" s="100">
        <v>1166986</v>
      </c>
      <c r="AE97" s="100">
        <v>2487244</v>
      </c>
      <c r="AF97" s="100">
        <v>2510434</v>
      </c>
      <c r="AG97" s="100">
        <v>3151404</v>
      </c>
      <c r="AH97" s="100">
        <v>9700.0000000000018</v>
      </c>
      <c r="AI97" s="100">
        <v>1091439.0000000002</v>
      </c>
      <c r="AJ97" s="100">
        <v>1106522.0000000002</v>
      </c>
      <c r="AK97" s="188">
        <v>1114137.9999999998</v>
      </c>
      <c r="AL97" s="100">
        <v>556425.99999999988</v>
      </c>
      <c r="AM97" s="182">
        <v>737879</v>
      </c>
      <c r="AN97" s="201">
        <f t="shared" si="22"/>
        <v>1294305</v>
      </c>
      <c r="AO97" s="225">
        <v>158171</v>
      </c>
      <c r="AP97" s="225">
        <f t="shared" si="20"/>
        <v>1452476</v>
      </c>
      <c r="AQ97" s="225">
        <v>530284.00000000012</v>
      </c>
      <c r="AR97" s="225">
        <f t="shared" si="20"/>
        <v>1982760</v>
      </c>
      <c r="AS97" s="225">
        <v>210746</v>
      </c>
      <c r="AT97" s="185">
        <f t="shared" si="21"/>
        <v>164.02683799455264</v>
      </c>
      <c r="AU97" s="184"/>
      <c r="AV97" s="184"/>
      <c r="AW97" s="184"/>
      <c r="AX97" s="78"/>
    </row>
    <row r="98" spans="1:50" ht="15" customHeight="1">
      <c r="A98" s="177" t="s">
        <v>518</v>
      </c>
      <c r="B98" s="92" t="s">
        <v>519</v>
      </c>
      <c r="G98" s="100">
        <v>2449252</v>
      </c>
      <c r="H98" s="100">
        <v>4587966</v>
      </c>
      <c r="I98" s="100">
        <v>6004300</v>
      </c>
      <c r="J98" s="100">
        <v>7814743.0000000028</v>
      </c>
      <c r="K98" s="100">
        <v>2290337</v>
      </c>
      <c r="L98" s="100">
        <v>4302557.0000000009</v>
      </c>
      <c r="M98" s="100">
        <v>6180570</v>
      </c>
      <c r="N98" s="214">
        <v>8270985.0000000009</v>
      </c>
      <c r="O98" s="217">
        <v>2523403.0000000005</v>
      </c>
      <c r="P98" s="218">
        <v>2473952.0000000005</v>
      </c>
      <c r="Q98" s="201">
        <f t="shared" si="23"/>
        <v>4997355.0000000009</v>
      </c>
      <c r="R98" s="225">
        <v>1292825.9999999993</v>
      </c>
      <c r="S98" s="225">
        <f t="shared" si="18"/>
        <v>6290181</v>
      </c>
      <c r="T98" s="225">
        <v>1782283.0000000002</v>
      </c>
      <c r="U98" s="225">
        <f t="shared" si="18"/>
        <v>8072464</v>
      </c>
      <c r="V98" s="225">
        <v>3472925.0000000009</v>
      </c>
      <c r="W98" s="185">
        <f t="shared" si="19"/>
        <v>37.628630860786018</v>
      </c>
      <c r="X98" s="184"/>
      <c r="Y98" s="185"/>
      <c r="Z98" s="184"/>
      <c r="AA98" s="82"/>
      <c r="AB98" s="177" t="s">
        <v>518</v>
      </c>
      <c r="AC98" s="92" t="s">
        <v>519</v>
      </c>
      <c r="AD98" s="100">
        <v>7209825</v>
      </c>
      <c r="AE98" s="100">
        <v>16472073</v>
      </c>
      <c r="AF98" s="100">
        <v>23292627</v>
      </c>
      <c r="AG98" s="100">
        <v>30655140.999999985</v>
      </c>
      <c r="AH98" s="100">
        <v>9066274</v>
      </c>
      <c r="AI98" s="100">
        <v>19685592.999999996</v>
      </c>
      <c r="AJ98" s="100">
        <v>29537086</v>
      </c>
      <c r="AK98" s="188">
        <v>39945730.99999997</v>
      </c>
      <c r="AL98" s="100">
        <v>9124270.9999999963</v>
      </c>
      <c r="AM98" s="182">
        <v>12843789.999999998</v>
      </c>
      <c r="AN98" s="201">
        <f t="shared" si="22"/>
        <v>21968060.999999993</v>
      </c>
      <c r="AO98" s="225">
        <v>13836202</v>
      </c>
      <c r="AP98" s="225">
        <f t="shared" si="20"/>
        <v>35804262.999999993</v>
      </c>
      <c r="AQ98" s="225">
        <v>13154464.000000002</v>
      </c>
      <c r="AR98" s="225">
        <f t="shared" si="20"/>
        <v>48958726.999999993</v>
      </c>
      <c r="AS98" s="225">
        <v>13543817.999999996</v>
      </c>
      <c r="AT98" s="185">
        <f t="shared" si="21"/>
        <v>-32.631470682786798</v>
      </c>
      <c r="AU98" s="184"/>
      <c r="AV98" s="184"/>
      <c r="AW98" s="184"/>
      <c r="AX98" s="78"/>
    </row>
    <row r="99" spans="1:50" ht="15" customHeight="1">
      <c r="A99" s="177" t="s">
        <v>520</v>
      </c>
      <c r="B99" s="92" t="s">
        <v>521</v>
      </c>
      <c r="G99" s="100">
        <v>52027</v>
      </c>
      <c r="H99" s="100">
        <v>147250</v>
      </c>
      <c r="I99" s="100">
        <v>201450</v>
      </c>
      <c r="J99" s="100">
        <v>226489.00000000003</v>
      </c>
      <c r="K99" s="100">
        <v>52053</v>
      </c>
      <c r="L99" s="100">
        <v>71324</v>
      </c>
      <c r="M99" s="100">
        <v>94324</v>
      </c>
      <c r="N99" s="214">
        <v>98186</v>
      </c>
      <c r="O99" s="217">
        <v>149850</v>
      </c>
      <c r="P99" s="218"/>
      <c r="Q99" s="201">
        <f t="shared" si="23"/>
        <v>149850</v>
      </c>
      <c r="R99" s="225"/>
      <c r="S99" s="225">
        <f t="shared" si="18"/>
        <v>149850</v>
      </c>
      <c r="T99" s="225">
        <v>182772</v>
      </c>
      <c r="U99" s="225">
        <f t="shared" si="18"/>
        <v>332622</v>
      </c>
      <c r="V99" s="225">
        <v>777509</v>
      </c>
      <c r="W99" s="185">
        <f t="shared" si="19"/>
        <v>418.85819152485817</v>
      </c>
      <c r="X99" s="184"/>
      <c r="Y99" s="185"/>
      <c r="Z99" s="184"/>
      <c r="AA99" s="82"/>
      <c r="AB99" s="177" t="s">
        <v>520</v>
      </c>
      <c r="AC99" s="92" t="s">
        <v>521</v>
      </c>
      <c r="AD99" s="100">
        <v>9414507</v>
      </c>
      <c r="AE99" s="100">
        <v>9491516</v>
      </c>
      <c r="AF99" s="100">
        <v>9524830</v>
      </c>
      <c r="AG99" s="100">
        <v>9535429</v>
      </c>
      <c r="AH99" s="100">
        <v>7019921</v>
      </c>
      <c r="AI99" s="100">
        <v>7053233</v>
      </c>
      <c r="AJ99" s="100">
        <v>7056504</v>
      </c>
      <c r="AK99" s="188">
        <v>7086436</v>
      </c>
      <c r="AL99" s="100"/>
      <c r="AM99" s="182"/>
      <c r="AN99" s="201" t="str">
        <f t="shared" si="22"/>
        <v/>
      </c>
      <c r="AO99" s="225"/>
      <c r="AP99" s="225" t="str">
        <f t="shared" si="20"/>
        <v xml:space="preserve"> </v>
      </c>
      <c r="AQ99" s="225"/>
      <c r="AR99" s="225" t="str">
        <f t="shared" si="20"/>
        <v xml:space="preserve"> </v>
      </c>
      <c r="AS99" s="225">
        <v>994781</v>
      </c>
      <c r="AT99" s="185">
        <f t="shared" si="21"/>
        <v>-100</v>
      </c>
      <c r="AU99" s="184"/>
      <c r="AV99" s="184"/>
      <c r="AW99" s="184"/>
      <c r="AX99" s="78"/>
    </row>
    <row r="100" spans="1:50" ht="15" customHeight="1">
      <c r="A100" s="177" t="s">
        <v>522</v>
      </c>
      <c r="B100" s="92" t="s">
        <v>523</v>
      </c>
      <c r="G100" s="100">
        <v>29104</v>
      </c>
      <c r="H100" s="100">
        <v>70566</v>
      </c>
      <c r="I100" s="100">
        <v>92163</v>
      </c>
      <c r="J100" s="100">
        <v>94078</v>
      </c>
      <c r="K100" s="100"/>
      <c r="L100" s="100"/>
      <c r="M100" s="100">
        <v>24810</v>
      </c>
      <c r="N100" s="214">
        <v>413810.00000000006</v>
      </c>
      <c r="O100" s="217">
        <v>82571</v>
      </c>
      <c r="P100" s="218"/>
      <c r="Q100" s="201">
        <f t="shared" si="23"/>
        <v>82571</v>
      </c>
      <c r="R100" s="225"/>
      <c r="S100" s="225">
        <f t="shared" si="18"/>
        <v>82571</v>
      </c>
      <c r="T100" s="225">
        <v>4200</v>
      </c>
      <c r="U100" s="225">
        <f t="shared" si="18"/>
        <v>86771</v>
      </c>
      <c r="V100" s="225">
        <v>4200</v>
      </c>
      <c r="W100" s="185">
        <f t="shared" si="19"/>
        <v>-94.913468409005588</v>
      </c>
      <c r="X100" s="184"/>
      <c r="Y100" s="185"/>
      <c r="Z100" s="184"/>
      <c r="AA100" s="82"/>
      <c r="AB100" s="177" t="s">
        <v>522</v>
      </c>
      <c r="AC100" s="92" t="s">
        <v>523</v>
      </c>
      <c r="AD100" s="100">
        <v>84773</v>
      </c>
      <c r="AE100" s="100">
        <v>109562</v>
      </c>
      <c r="AF100" s="100">
        <v>262000</v>
      </c>
      <c r="AG100" s="100">
        <v>2122932</v>
      </c>
      <c r="AH100" s="100">
        <v>10531</v>
      </c>
      <c r="AI100" s="100">
        <v>13162.999999999998</v>
      </c>
      <c r="AJ100" s="100">
        <v>285645</v>
      </c>
      <c r="AK100" s="188">
        <v>544419</v>
      </c>
      <c r="AL100" s="100">
        <v>2520</v>
      </c>
      <c r="AM100" s="182">
        <v>199447</v>
      </c>
      <c r="AN100" s="201">
        <f t="shared" si="22"/>
        <v>201967</v>
      </c>
      <c r="AO100" s="225">
        <v>7997</v>
      </c>
      <c r="AP100" s="225">
        <f t="shared" si="20"/>
        <v>209964</v>
      </c>
      <c r="AQ100" s="225">
        <v>15338</v>
      </c>
      <c r="AR100" s="225">
        <f t="shared" si="20"/>
        <v>225302</v>
      </c>
      <c r="AS100" s="225">
        <v>10683</v>
      </c>
      <c r="AT100" s="185">
        <f t="shared" si="21"/>
        <v>-76.411120471777593</v>
      </c>
      <c r="AU100" s="184"/>
      <c r="AV100" s="184"/>
      <c r="AW100" s="184"/>
      <c r="AX100" s="78"/>
    </row>
    <row r="101" spans="1:50" ht="15" customHeight="1">
      <c r="A101" s="177" t="s">
        <v>524</v>
      </c>
      <c r="B101" s="92" t="s">
        <v>525</v>
      </c>
      <c r="G101" s="100">
        <v>0</v>
      </c>
      <c r="H101" s="100">
        <v>2311</v>
      </c>
      <c r="I101" s="100">
        <v>3981</v>
      </c>
      <c r="J101" s="100">
        <v>57477</v>
      </c>
      <c r="K101" s="100">
        <v>1077</v>
      </c>
      <c r="L101" s="100">
        <v>1077</v>
      </c>
      <c r="M101" s="100">
        <v>2013</v>
      </c>
      <c r="N101" s="214">
        <v>5180</v>
      </c>
      <c r="O101" s="217">
        <v>10553</v>
      </c>
      <c r="P101" s="218">
        <v>4876</v>
      </c>
      <c r="Q101" s="201">
        <f t="shared" si="23"/>
        <v>15429</v>
      </c>
      <c r="R101" s="225">
        <v>1410</v>
      </c>
      <c r="S101" s="225">
        <f t="shared" si="18"/>
        <v>16839</v>
      </c>
      <c r="T101" s="225">
        <v>17102</v>
      </c>
      <c r="U101" s="225">
        <f t="shared" si="18"/>
        <v>33941</v>
      </c>
      <c r="V101" s="225">
        <v>13941</v>
      </c>
      <c r="W101" s="185">
        <f t="shared" si="19"/>
        <v>32.104614801478249</v>
      </c>
      <c r="X101" s="184"/>
      <c r="Y101" s="185"/>
      <c r="Z101" s="184"/>
      <c r="AA101" s="82"/>
      <c r="AB101" s="177" t="s">
        <v>524</v>
      </c>
      <c r="AC101" s="92" t="s">
        <v>525</v>
      </c>
      <c r="AD101" s="100">
        <v>0</v>
      </c>
      <c r="AE101" s="100">
        <v>25000</v>
      </c>
      <c r="AF101" s="100">
        <v>89321</v>
      </c>
      <c r="AG101" s="100">
        <v>97373</v>
      </c>
      <c r="AH101" s="100">
        <v>15282</v>
      </c>
      <c r="AI101" s="100">
        <v>47054</v>
      </c>
      <c r="AJ101" s="100">
        <v>90717</v>
      </c>
      <c r="AK101" s="188">
        <v>447746.00000000006</v>
      </c>
      <c r="AL101" s="100">
        <v>3646128.0000000005</v>
      </c>
      <c r="AM101" s="182">
        <v>13909.000000000002</v>
      </c>
      <c r="AN101" s="201">
        <f t="shared" si="22"/>
        <v>3660037.0000000005</v>
      </c>
      <c r="AO101" s="225"/>
      <c r="AP101" s="225">
        <f t="shared" si="20"/>
        <v>3660037.0000000005</v>
      </c>
      <c r="AQ101" s="225">
        <v>12852</v>
      </c>
      <c r="AR101" s="225">
        <f t="shared" si="20"/>
        <v>3672889.0000000005</v>
      </c>
      <c r="AS101" s="225">
        <v>1231</v>
      </c>
      <c r="AT101" s="185">
        <f t="shared" si="21"/>
        <v>296092.36393176281</v>
      </c>
      <c r="AU101" s="184"/>
      <c r="AV101" s="184"/>
      <c r="AW101" s="184"/>
      <c r="AX101" s="78"/>
    </row>
    <row r="102" spans="1:50" ht="15" customHeight="1">
      <c r="A102" s="177" t="s">
        <v>526</v>
      </c>
      <c r="B102" s="251" t="s">
        <v>527</v>
      </c>
      <c r="G102" s="100"/>
      <c r="H102" s="100"/>
      <c r="I102" s="100"/>
      <c r="J102" s="100"/>
      <c r="K102" s="100"/>
      <c r="L102" s="100"/>
      <c r="M102" s="100"/>
      <c r="N102" s="214"/>
      <c r="O102" s="217"/>
      <c r="P102" s="218"/>
      <c r="Q102" s="201"/>
      <c r="R102" s="225"/>
      <c r="S102" s="225" t="str">
        <f t="shared" si="18"/>
        <v xml:space="preserve"> </v>
      </c>
      <c r="T102" s="225"/>
      <c r="U102" s="225" t="str">
        <f t="shared" si="18"/>
        <v xml:space="preserve"> </v>
      </c>
      <c r="V102" s="225"/>
      <c r="W102" s="185" t="str">
        <f t="shared" si="19"/>
        <v xml:space="preserve"> </v>
      </c>
      <c r="X102" s="184"/>
      <c r="Y102" s="185"/>
      <c r="Z102" s="184"/>
      <c r="AA102" s="82"/>
      <c r="AB102" s="177" t="s">
        <v>526</v>
      </c>
      <c r="AC102" s="43" t="s">
        <v>527</v>
      </c>
      <c r="AD102" s="100"/>
      <c r="AE102" s="100"/>
      <c r="AF102" s="100"/>
      <c r="AG102" s="100"/>
      <c r="AH102" s="100"/>
      <c r="AI102" s="100"/>
      <c r="AJ102" s="100"/>
      <c r="AK102" s="188"/>
      <c r="AL102" s="100"/>
      <c r="AM102" s="182"/>
      <c r="AN102" s="201"/>
      <c r="AO102" s="225"/>
      <c r="AP102" s="225" t="str">
        <f t="shared" si="20"/>
        <v xml:space="preserve"> </v>
      </c>
      <c r="AQ102" s="225"/>
      <c r="AR102" s="225" t="str">
        <f t="shared" si="20"/>
        <v xml:space="preserve"> </v>
      </c>
      <c r="AS102" s="225"/>
      <c r="AT102" s="185" t="str">
        <f t="shared" si="21"/>
        <v xml:space="preserve"> </v>
      </c>
      <c r="AU102" s="184"/>
      <c r="AV102" s="184"/>
      <c r="AW102" s="184"/>
      <c r="AX102" s="78"/>
    </row>
    <row r="103" spans="1:50" ht="15" customHeight="1">
      <c r="A103" s="177" t="s">
        <v>528</v>
      </c>
      <c r="B103" s="92" t="s">
        <v>529</v>
      </c>
      <c r="G103" s="100">
        <v>454583.99999999994</v>
      </c>
      <c r="H103" s="100">
        <v>1055603.9999999998</v>
      </c>
      <c r="I103" s="100">
        <v>1318888.9999999998</v>
      </c>
      <c r="J103" s="100">
        <v>1844067.9999999998</v>
      </c>
      <c r="K103" s="100">
        <v>4469138.9999999991</v>
      </c>
      <c r="L103" s="100">
        <v>8011834.9999999991</v>
      </c>
      <c r="M103" s="100">
        <v>10491406.999999998</v>
      </c>
      <c r="N103" s="214">
        <v>13951196.999999996</v>
      </c>
      <c r="O103" s="217">
        <v>4275780.9999999991</v>
      </c>
      <c r="P103" s="218">
        <v>3918710</v>
      </c>
      <c r="Q103" s="201">
        <f t="shared" ref="Q103:Q110" si="24">IF(SUM(P103,O103)=0,"",SUM(O103,P103))</f>
        <v>8194490.9999999991</v>
      </c>
      <c r="R103" s="225">
        <v>2226742.9999999995</v>
      </c>
      <c r="S103" s="225">
        <f t="shared" si="18"/>
        <v>10421233.999999998</v>
      </c>
      <c r="T103" s="225">
        <v>347277.99999999988</v>
      </c>
      <c r="U103" s="225">
        <f t="shared" si="18"/>
        <v>10768511.999999998</v>
      </c>
      <c r="V103" s="225">
        <v>231656</v>
      </c>
      <c r="W103" s="185">
        <f t="shared" si="19"/>
        <v>-94.582135988723465</v>
      </c>
      <c r="X103" s="184"/>
      <c r="Y103" s="185"/>
      <c r="Z103" s="184"/>
      <c r="AA103" s="82"/>
      <c r="AB103" s="177" t="s">
        <v>528</v>
      </c>
      <c r="AC103" s="92" t="s">
        <v>529</v>
      </c>
      <c r="AD103" s="100">
        <v>2128262</v>
      </c>
      <c r="AE103" s="100">
        <v>3956114.9999999995</v>
      </c>
      <c r="AF103" s="100">
        <v>5445856</v>
      </c>
      <c r="AG103" s="100">
        <v>6877072.9999999981</v>
      </c>
      <c r="AH103" s="100">
        <v>3290675.0000000005</v>
      </c>
      <c r="AI103" s="100">
        <v>7443078.0000000047</v>
      </c>
      <c r="AJ103" s="100">
        <v>10913244.000000002</v>
      </c>
      <c r="AK103" s="188">
        <v>14393090.999999998</v>
      </c>
      <c r="AL103" s="100">
        <v>5434628.9999999991</v>
      </c>
      <c r="AM103" s="182">
        <v>5378454</v>
      </c>
      <c r="AN103" s="201">
        <f t="shared" si="22"/>
        <v>10813083</v>
      </c>
      <c r="AO103" s="225">
        <v>3298561.9999999995</v>
      </c>
      <c r="AP103" s="225">
        <f t="shared" si="20"/>
        <v>14111645</v>
      </c>
      <c r="AQ103" s="225">
        <v>1869629.9999999995</v>
      </c>
      <c r="AR103" s="225">
        <f t="shared" si="20"/>
        <v>15981275</v>
      </c>
      <c r="AS103" s="225">
        <v>3417605.9999999991</v>
      </c>
      <c r="AT103" s="185">
        <f t="shared" si="21"/>
        <v>59.018593717356566</v>
      </c>
      <c r="AU103" s="184"/>
      <c r="AV103" s="184"/>
      <c r="AW103" s="184"/>
      <c r="AX103" s="78"/>
    </row>
    <row r="104" spans="1:50" ht="15" customHeight="1">
      <c r="A104" s="177" t="s">
        <v>530</v>
      </c>
      <c r="B104" s="92" t="s">
        <v>29</v>
      </c>
      <c r="G104" s="100">
        <v>926166.00000000023</v>
      </c>
      <c r="H104" s="100">
        <v>1834108.0000000005</v>
      </c>
      <c r="I104" s="100">
        <v>2779390.0000000005</v>
      </c>
      <c r="J104" s="100">
        <v>3326490.0000000009</v>
      </c>
      <c r="K104" s="100">
        <v>1151661.0000000002</v>
      </c>
      <c r="L104" s="100">
        <v>2146295.0000000009</v>
      </c>
      <c r="M104" s="100">
        <v>3311703.0000000005</v>
      </c>
      <c r="N104" s="214">
        <v>4930273.9999999991</v>
      </c>
      <c r="O104" s="217">
        <v>1867081</v>
      </c>
      <c r="P104" s="218">
        <v>2312568.0000000005</v>
      </c>
      <c r="Q104" s="201">
        <f t="shared" si="24"/>
        <v>4179649.0000000005</v>
      </c>
      <c r="R104" s="225">
        <v>2014274.0000000002</v>
      </c>
      <c r="S104" s="225">
        <f t="shared" si="18"/>
        <v>6193923.0000000009</v>
      </c>
      <c r="T104" s="225">
        <v>1811176.9999999998</v>
      </c>
      <c r="U104" s="225">
        <f t="shared" si="18"/>
        <v>8005100.0000000009</v>
      </c>
      <c r="V104" s="225">
        <v>1697029.0000000002</v>
      </c>
      <c r="W104" s="185">
        <f t="shared" si="19"/>
        <v>-9.1079069413699756</v>
      </c>
      <c r="X104" s="184"/>
      <c r="Y104" s="185"/>
      <c r="Z104" s="184"/>
      <c r="AA104" s="82"/>
      <c r="AB104" s="177" t="s">
        <v>530</v>
      </c>
      <c r="AC104" s="92" t="s">
        <v>29</v>
      </c>
      <c r="AD104" s="100">
        <v>4894759</v>
      </c>
      <c r="AE104" s="100">
        <v>11115435</v>
      </c>
      <c r="AF104" s="100">
        <v>15847134</v>
      </c>
      <c r="AG104" s="100">
        <v>19960066.999999993</v>
      </c>
      <c r="AH104" s="100">
        <v>4507201.0000000009</v>
      </c>
      <c r="AI104" s="100">
        <v>14241694.000000007</v>
      </c>
      <c r="AJ104" s="100">
        <v>21169420.000000007</v>
      </c>
      <c r="AK104" s="188">
        <v>28275807.999999989</v>
      </c>
      <c r="AL104" s="100">
        <v>7676687</v>
      </c>
      <c r="AM104" s="182">
        <v>6359305.0000000019</v>
      </c>
      <c r="AN104" s="201">
        <f t="shared" si="22"/>
        <v>14035992.000000002</v>
      </c>
      <c r="AO104" s="225">
        <v>7070275</v>
      </c>
      <c r="AP104" s="225">
        <f t="shared" si="20"/>
        <v>21106267</v>
      </c>
      <c r="AQ104" s="225">
        <v>5997622.0000000009</v>
      </c>
      <c r="AR104" s="225">
        <f t="shared" si="20"/>
        <v>27103889</v>
      </c>
      <c r="AS104" s="225">
        <v>6512849.9999999991</v>
      </c>
      <c r="AT104" s="185">
        <f t="shared" si="21"/>
        <v>17.869857282142249</v>
      </c>
      <c r="AU104" s="184"/>
      <c r="AV104" s="184"/>
      <c r="AW104" s="184"/>
      <c r="AX104" s="78"/>
    </row>
    <row r="105" spans="1:50" ht="15" customHeight="1">
      <c r="A105" s="177" t="s">
        <v>531</v>
      </c>
      <c r="B105" s="92" t="s">
        <v>532</v>
      </c>
      <c r="G105" s="100">
        <v>467296</v>
      </c>
      <c r="H105" s="100">
        <v>884255</v>
      </c>
      <c r="I105" s="100">
        <v>1586280</v>
      </c>
      <c r="J105" s="100">
        <v>2554123</v>
      </c>
      <c r="K105" s="100">
        <v>594227.99999999988</v>
      </c>
      <c r="L105" s="100">
        <v>1287151.9999999998</v>
      </c>
      <c r="M105" s="100">
        <v>2007616</v>
      </c>
      <c r="N105" s="214">
        <v>2913729.9999999995</v>
      </c>
      <c r="O105" s="217">
        <v>691897.00000000012</v>
      </c>
      <c r="P105" s="218">
        <v>634270</v>
      </c>
      <c r="Q105" s="201">
        <f t="shared" si="24"/>
        <v>1326167</v>
      </c>
      <c r="R105" s="225">
        <v>634436.99999999988</v>
      </c>
      <c r="S105" s="225">
        <f t="shared" si="18"/>
        <v>1960604</v>
      </c>
      <c r="T105" s="225">
        <v>686284</v>
      </c>
      <c r="U105" s="225">
        <f t="shared" si="18"/>
        <v>2646888</v>
      </c>
      <c r="V105" s="225">
        <v>362140.99999999994</v>
      </c>
      <c r="W105" s="185">
        <f t="shared" si="19"/>
        <v>-47.65969501240793</v>
      </c>
      <c r="X105" s="184"/>
      <c r="Y105" s="185"/>
      <c r="Z105" s="184"/>
      <c r="AA105" s="82"/>
      <c r="AB105" s="177" t="s">
        <v>531</v>
      </c>
      <c r="AC105" s="92" t="s">
        <v>532</v>
      </c>
      <c r="AD105" s="100">
        <v>380171</v>
      </c>
      <c r="AE105" s="100">
        <v>570549</v>
      </c>
      <c r="AF105" s="100">
        <v>845271</v>
      </c>
      <c r="AG105" s="100">
        <v>1017382.9999999998</v>
      </c>
      <c r="AH105" s="100">
        <v>153974</v>
      </c>
      <c r="AI105" s="100">
        <v>431727</v>
      </c>
      <c r="AJ105" s="100">
        <v>677581</v>
      </c>
      <c r="AK105" s="188">
        <v>1109730.0000000005</v>
      </c>
      <c r="AL105" s="100">
        <v>370085</v>
      </c>
      <c r="AM105" s="182">
        <v>898425.00000000012</v>
      </c>
      <c r="AN105" s="201">
        <f t="shared" si="22"/>
        <v>1268510</v>
      </c>
      <c r="AO105" s="225">
        <v>1107737</v>
      </c>
      <c r="AP105" s="225">
        <f t="shared" si="20"/>
        <v>2376247</v>
      </c>
      <c r="AQ105" s="225">
        <v>945612.99999999988</v>
      </c>
      <c r="AR105" s="225">
        <f t="shared" si="20"/>
        <v>3321860</v>
      </c>
      <c r="AS105" s="225">
        <v>925277.99999999988</v>
      </c>
      <c r="AT105" s="185">
        <f t="shared" si="21"/>
        <v>-60.002831581427415</v>
      </c>
      <c r="AU105" s="184"/>
      <c r="AV105" s="184"/>
      <c r="AW105" s="184"/>
      <c r="AX105" s="78"/>
    </row>
    <row r="106" spans="1:50" ht="15" customHeight="1">
      <c r="A106" s="177" t="s">
        <v>533</v>
      </c>
      <c r="B106" s="92" t="s">
        <v>534</v>
      </c>
      <c r="G106" s="100">
        <v>11086</v>
      </c>
      <c r="H106" s="100">
        <v>16761</v>
      </c>
      <c r="I106" s="100">
        <v>20809</v>
      </c>
      <c r="J106" s="100">
        <v>118504</v>
      </c>
      <c r="K106" s="100">
        <v>69963</v>
      </c>
      <c r="L106" s="100">
        <v>101424</v>
      </c>
      <c r="M106" s="100">
        <v>128306</v>
      </c>
      <c r="N106" s="214">
        <v>151587</v>
      </c>
      <c r="O106" s="217">
        <v>13153.000000000002</v>
      </c>
      <c r="P106" s="218">
        <v>9159</v>
      </c>
      <c r="Q106" s="201">
        <f t="shared" si="24"/>
        <v>22312</v>
      </c>
      <c r="R106" s="225">
        <v>3655</v>
      </c>
      <c r="S106" s="225">
        <f t="shared" si="18"/>
        <v>25967</v>
      </c>
      <c r="T106" s="225">
        <v>2997</v>
      </c>
      <c r="U106" s="225">
        <f t="shared" si="18"/>
        <v>28964</v>
      </c>
      <c r="V106" s="225">
        <v>2661</v>
      </c>
      <c r="W106" s="185">
        <f t="shared" si="19"/>
        <v>-79.768874021135872</v>
      </c>
      <c r="X106" s="184"/>
      <c r="Y106" s="185"/>
      <c r="Z106" s="184"/>
      <c r="AA106" s="82"/>
      <c r="AB106" s="177" t="s">
        <v>533</v>
      </c>
      <c r="AC106" s="92" t="s">
        <v>534</v>
      </c>
      <c r="AD106" s="100">
        <v>0</v>
      </c>
      <c r="AE106" s="100">
        <v>0</v>
      </c>
      <c r="AF106" s="100">
        <v>0</v>
      </c>
      <c r="AG106" s="100"/>
      <c r="AH106" s="100">
        <v>6148</v>
      </c>
      <c r="AI106" s="100">
        <v>6148</v>
      </c>
      <c r="AJ106" s="100">
        <v>6148</v>
      </c>
      <c r="AK106" s="188">
        <v>6148</v>
      </c>
      <c r="AL106" s="100"/>
      <c r="AM106" s="182"/>
      <c r="AN106" s="201" t="str">
        <f t="shared" si="22"/>
        <v/>
      </c>
      <c r="AO106" s="225"/>
      <c r="AP106" s="225" t="str">
        <f t="shared" si="20"/>
        <v xml:space="preserve"> </v>
      </c>
      <c r="AQ106" s="225"/>
      <c r="AR106" s="225" t="str">
        <f t="shared" si="20"/>
        <v xml:space="preserve"> </v>
      </c>
      <c r="AS106" s="225"/>
      <c r="AT106" s="185" t="str">
        <f t="shared" si="21"/>
        <v xml:space="preserve"> </v>
      </c>
      <c r="AU106" s="184"/>
      <c r="AV106" s="184"/>
      <c r="AW106" s="184"/>
      <c r="AX106" s="78"/>
    </row>
    <row r="107" spans="1:50" ht="15" customHeight="1">
      <c r="A107" s="177" t="s">
        <v>535</v>
      </c>
      <c r="B107" s="92" t="s">
        <v>536</v>
      </c>
      <c r="G107" s="100">
        <v>124903.00000000001</v>
      </c>
      <c r="H107" s="100">
        <v>297952</v>
      </c>
      <c r="I107" s="100">
        <v>368586</v>
      </c>
      <c r="J107" s="100">
        <v>479466</v>
      </c>
      <c r="K107" s="100">
        <v>99423.000000000015</v>
      </c>
      <c r="L107" s="100">
        <v>160672</v>
      </c>
      <c r="M107" s="100">
        <v>217998</v>
      </c>
      <c r="N107" s="214">
        <v>281590.99999999994</v>
      </c>
      <c r="O107" s="217">
        <v>31035</v>
      </c>
      <c r="P107" s="218">
        <v>156258</v>
      </c>
      <c r="Q107" s="201">
        <f t="shared" si="24"/>
        <v>187293</v>
      </c>
      <c r="R107" s="225">
        <v>17256</v>
      </c>
      <c r="S107" s="225">
        <f t="shared" si="18"/>
        <v>204549</v>
      </c>
      <c r="T107" s="225">
        <v>21273.999999999996</v>
      </c>
      <c r="U107" s="225">
        <f t="shared" si="18"/>
        <v>225823</v>
      </c>
      <c r="V107" s="225">
        <v>28021</v>
      </c>
      <c r="W107" s="185">
        <f t="shared" si="19"/>
        <v>-9.7116159175124892</v>
      </c>
      <c r="X107" s="184"/>
      <c r="Y107" s="185"/>
      <c r="Z107" s="184"/>
      <c r="AA107" s="82"/>
      <c r="AB107" s="177" t="s">
        <v>535</v>
      </c>
      <c r="AC107" s="92" t="s">
        <v>536</v>
      </c>
      <c r="AD107" s="100">
        <v>10832</v>
      </c>
      <c r="AE107" s="100">
        <v>34818</v>
      </c>
      <c r="AF107" s="100">
        <v>36509</v>
      </c>
      <c r="AG107" s="100">
        <v>42675.999999999993</v>
      </c>
      <c r="AH107" s="100">
        <v>2280</v>
      </c>
      <c r="AI107" s="100">
        <v>25353</v>
      </c>
      <c r="AJ107" s="100">
        <v>65395</v>
      </c>
      <c r="AK107" s="188">
        <v>71724.000000000015</v>
      </c>
      <c r="AL107" s="100">
        <v>31338</v>
      </c>
      <c r="AM107" s="182">
        <v>1266</v>
      </c>
      <c r="AN107" s="201">
        <f t="shared" si="22"/>
        <v>32604</v>
      </c>
      <c r="AO107" s="225">
        <v>630</v>
      </c>
      <c r="AP107" s="225">
        <f t="shared" si="20"/>
        <v>33234</v>
      </c>
      <c r="AQ107" s="225">
        <v>614</v>
      </c>
      <c r="AR107" s="225">
        <f t="shared" si="20"/>
        <v>33848</v>
      </c>
      <c r="AS107" s="225">
        <v>9684</v>
      </c>
      <c r="AT107" s="185">
        <f t="shared" si="21"/>
        <v>223.60594795539032</v>
      </c>
      <c r="AU107" s="184"/>
      <c r="AV107" s="184"/>
      <c r="AW107" s="184"/>
      <c r="AX107" s="78"/>
    </row>
    <row r="108" spans="1:50" ht="15" customHeight="1">
      <c r="A108" s="177" t="s">
        <v>537</v>
      </c>
      <c r="B108" s="92" t="s">
        <v>538</v>
      </c>
      <c r="G108" s="100">
        <v>465329.99999999994</v>
      </c>
      <c r="H108" s="100">
        <v>778502</v>
      </c>
      <c r="I108" s="100">
        <v>1681432.9999999998</v>
      </c>
      <c r="J108" s="100">
        <v>2851934.9999999991</v>
      </c>
      <c r="K108" s="100">
        <v>276382</v>
      </c>
      <c r="L108" s="100">
        <v>673247</v>
      </c>
      <c r="M108" s="100">
        <v>1207943</v>
      </c>
      <c r="N108" s="214">
        <v>2481161.0000000009</v>
      </c>
      <c r="O108" s="217">
        <v>570874</v>
      </c>
      <c r="P108" s="218">
        <v>352772</v>
      </c>
      <c r="Q108" s="201">
        <f t="shared" si="24"/>
        <v>923646</v>
      </c>
      <c r="R108" s="225">
        <v>394130</v>
      </c>
      <c r="S108" s="225">
        <f t="shared" si="18"/>
        <v>1317776</v>
      </c>
      <c r="T108" s="225">
        <v>1130472.9999999998</v>
      </c>
      <c r="U108" s="225">
        <f t="shared" si="18"/>
        <v>2448249</v>
      </c>
      <c r="V108" s="225">
        <v>520074</v>
      </c>
      <c r="W108" s="185">
        <f t="shared" si="19"/>
        <v>-8.8986361263606426</v>
      </c>
      <c r="X108" s="184"/>
      <c r="Y108" s="185"/>
      <c r="Z108" s="184"/>
      <c r="AA108" s="82"/>
      <c r="AB108" s="177" t="s">
        <v>537</v>
      </c>
      <c r="AC108" s="92" t="s">
        <v>538</v>
      </c>
      <c r="AD108" s="100">
        <v>1836076.9999999998</v>
      </c>
      <c r="AE108" s="100">
        <v>3117500</v>
      </c>
      <c r="AF108" s="100">
        <v>3310154</v>
      </c>
      <c r="AG108" s="100">
        <v>3658223.0000000019</v>
      </c>
      <c r="AH108" s="100">
        <v>1524210.9999999998</v>
      </c>
      <c r="AI108" s="100">
        <v>2500758.0000000005</v>
      </c>
      <c r="AJ108" s="100">
        <v>2686374</v>
      </c>
      <c r="AK108" s="188">
        <v>2883109.9999999991</v>
      </c>
      <c r="AL108" s="100">
        <v>1477663</v>
      </c>
      <c r="AM108" s="182">
        <v>822243</v>
      </c>
      <c r="AN108" s="201">
        <f t="shared" si="22"/>
        <v>2299906</v>
      </c>
      <c r="AO108" s="225">
        <v>297786</v>
      </c>
      <c r="AP108" s="225">
        <f t="shared" si="20"/>
        <v>2597692</v>
      </c>
      <c r="AQ108" s="225">
        <v>149465.99999999997</v>
      </c>
      <c r="AR108" s="225">
        <f t="shared" si="20"/>
        <v>2747158</v>
      </c>
      <c r="AS108" s="225">
        <v>1241061</v>
      </c>
      <c r="AT108" s="185">
        <f t="shared" si="21"/>
        <v>19.064494009561187</v>
      </c>
      <c r="AU108" s="184"/>
      <c r="AV108" s="184"/>
      <c r="AW108" s="184"/>
      <c r="AX108" s="78"/>
    </row>
    <row r="109" spans="1:50" ht="15" customHeight="1">
      <c r="A109" s="177" t="s">
        <v>539</v>
      </c>
      <c r="B109" s="92" t="s">
        <v>540</v>
      </c>
      <c r="G109" s="100">
        <v>8152710.9999999981</v>
      </c>
      <c r="H109" s="100">
        <v>10415113.999999998</v>
      </c>
      <c r="I109" s="100">
        <v>12715840.999999998</v>
      </c>
      <c r="J109" s="100">
        <v>16668704.000000007</v>
      </c>
      <c r="K109" s="100">
        <v>3921585.0000000014</v>
      </c>
      <c r="L109" s="100">
        <v>7824298.0000000037</v>
      </c>
      <c r="M109" s="100">
        <v>15126086</v>
      </c>
      <c r="N109" s="214">
        <v>24256813.999999989</v>
      </c>
      <c r="O109" s="217">
        <v>8903013.0000000037</v>
      </c>
      <c r="P109" s="218">
        <v>8893123</v>
      </c>
      <c r="Q109" s="201">
        <f t="shared" si="24"/>
        <v>17796136.000000004</v>
      </c>
      <c r="R109" s="225">
        <v>7963924.0000000019</v>
      </c>
      <c r="S109" s="225">
        <f t="shared" si="18"/>
        <v>25760060.000000007</v>
      </c>
      <c r="T109" s="225">
        <v>8738320.0000000056</v>
      </c>
      <c r="U109" s="225">
        <f t="shared" si="18"/>
        <v>34498380.000000015</v>
      </c>
      <c r="V109" s="225">
        <v>8924955.9999999981</v>
      </c>
      <c r="W109" s="185">
        <f t="shared" si="19"/>
        <v>0.24646712298404339</v>
      </c>
      <c r="X109" s="184"/>
      <c r="Y109" s="185"/>
      <c r="Z109" s="184"/>
      <c r="AA109" s="82"/>
      <c r="AB109" s="177" t="s">
        <v>539</v>
      </c>
      <c r="AC109" s="92" t="s">
        <v>540</v>
      </c>
      <c r="AD109" s="100">
        <v>10042165.999999996</v>
      </c>
      <c r="AE109" s="100">
        <v>21447023.999999996</v>
      </c>
      <c r="AF109" s="100">
        <v>33204979.000000004</v>
      </c>
      <c r="AG109" s="100">
        <v>42513612.999999963</v>
      </c>
      <c r="AH109" s="100">
        <v>6176627.0000000037</v>
      </c>
      <c r="AI109" s="100">
        <v>13307139</v>
      </c>
      <c r="AJ109" s="100">
        <v>19614148</v>
      </c>
      <c r="AK109" s="188">
        <v>27445293.000000015</v>
      </c>
      <c r="AL109" s="100">
        <v>6036840.9999999991</v>
      </c>
      <c r="AM109" s="182">
        <v>7282444.0000000009</v>
      </c>
      <c r="AN109" s="201">
        <f t="shared" si="22"/>
        <v>13319285</v>
      </c>
      <c r="AO109" s="225">
        <v>5393002.9999999991</v>
      </c>
      <c r="AP109" s="225">
        <f t="shared" si="20"/>
        <v>18712288</v>
      </c>
      <c r="AQ109" s="225">
        <v>6230315.9999999991</v>
      </c>
      <c r="AR109" s="225">
        <f t="shared" si="20"/>
        <v>24942604</v>
      </c>
      <c r="AS109" s="225">
        <v>13746695.000000004</v>
      </c>
      <c r="AT109" s="185">
        <f t="shared" si="21"/>
        <v>-56.085146284252339</v>
      </c>
      <c r="AU109" s="184"/>
      <c r="AV109" s="184"/>
      <c r="AW109" s="184"/>
      <c r="AX109" s="78"/>
    </row>
    <row r="110" spans="1:50" ht="15" customHeight="1">
      <c r="A110" s="177" t="s">
        <v>541</v>
      </c>
      <c r="B110" s="92" t="s">
        <v>542</v>
      </c>
      <c r="G110" s="100">
        <v>139524.99999999994</v>
      </c>
      <c r="H110" s="100">
        <v>231786.99999999997</v>
      </c>
      <c r="I110" s="100">
        <v>360196</v>
      </c>
      <c r="J110" s="100">
        <v>551690.00000000012</v>
      </c>
      <c r="K110" s="100">
        <v>155974.99999999997</v>
      </c>
      <c r="L110" s="100">
        <v>244695.99999999994</v>
      </c>
      <c r="M110" s="100">
        <v>579074</v>
      </c>
      <c r="N110" s="214">
        <v>747379.99999999953</v>
      </c>
      <c r="O110" s="217">
        <v>135910.00000000003</v>
      </c>
      <c r="P110" s="218">
        <v>68610</v>
      </c>
      <c r="Q110" s="201">
        <f t="shared" si="24"/>
        <v>204520.00000000003</v>
      </c>
      <c r="R110" s="225">
        <v>180243</v>
      </c>
      <c r="S110" s="225">
        <f t="shared" si="18"/>
        <v>384763</v>
      </c>
      <c r="T110" s="225">
        <v>173414.00000000003</v>
      </c>
      <c r="U110" s="225">
        <f t="shared" si="18"/>
        <v>558177</v>
      </c>
      <c r="V110" s="225">
        <v>91405.999999999956</v>
      </c>
      <c r="W110" s="185">
        <f t="shared" si="19"/>
        <v>-32.745199028769093</v>
      </c>
      <c r="X110" s="184"/>
      <c r="Y110" s="185"/>
      <c r="Z110" s="184"/>
      <c r="AA110" s="82"/>
      <c r="AB110" s="177" t="s">
        <v>541</v>
      </c>
      <c r="AC110" s="43" t="s">
        <v>612</v>
      </c>
      <c r="AD110" s="100">
        <v>208234.99999999994</v>
      </c>
      <c r="AE110" s="100">
        <v>371607.99999999994</v>
      </c>
      <c r="AF110" s="100">
        <v>809261</v>
      </c>
      <c r="AG110" s="100">
        <v>1180909.0000000002</v>
      </c>
      <c r="AH110" s="100">
        <v>183923</v>
      </c>
      <c r="AI110" s="100">
        <v>398382</v>
      </c>
      <c r="AJ110" s="100">
        <v>842559</v>
      </c>
      <c r="AK110" s="188">
        <v>1250690</v>
      </c>
      <c r="AL110" s="100">
        <v>282421.00000000006</v>
      </c>
      <c r="AM110" s="182">
        <v>176114</v>
      </c>
      <c r="AN110" s="201">
        <f t="shared" si="22"/>
        <v>458535.00000000006</v>
      </c>
      <c r="AO110" s="225">
        <v>324369.99999999994</v>
      </c>
      <c r="AP110" s="225">
        <f t="shared" si="20"/>
        <v>782905</v>
      </c>
      <c r="AQ110" s="225">
        <v>321588</v>
      </c>
      <c r="AR110" s="225">
        <f t="shared" si="20"/>
        <v>1104493</v>
      </c>
      <c r="AS110" s="225">
        <v>53793</v>
      </c>
      <c r="AT110" s="185">
        <f t="shared" si="21"/>
        <v>425.01440707898814</v>
      </c>
      <c r="AU110" s="184"/>
      <c r="AV110" s="184"/>
      <c r="AW110" s="184"/>
      <c r="AX110" s="78"/>
    </row>
    <row r="111" spans="1:50" ht="15" customHeight="1">
      <c r="A111" s="261">
        <v>351</v>
      </c>
      <c r="B111" s="251" t="s">
        <v>593</v>
      </c>
      <c r="G111" s="111"/>
      <c r="H111" s="111"/>
      <c r="I111" s="111"/>
      <c r="J111" s="111"/>
      <c r="K111" s="111"/>
      <c r="L111" s="111"/>
      <c r="M111" s="111"/>
      <c r="N111" s="240"/>
      <c r="O111" s="241"/>
      <c r="P111" s="241"/>
      <c r="Q111" s="201"/>
      <c r="R111" s="225"/>
      <c r="S111" s="225" t="str">
        <f t="shared" si="18"/>
        <v xml:space="preserve"> </v>
      </c>
      <c r="T111" s="225"/>
      <c r="U111" s="225" t="str">
        <f t="shared" si="18"/>
        <v xml:space="preserve"> </v>
      </c>
      <c r="V111" s="225"/>
      <c r="W111" s="185" t="str">
        <f t="shared" si="19"/>
        <v xml:space="preserve"> </v>
      </c>
      <c r="X111" s="184"/>
      <c r="Y111" s="185"/>
      <c r="Z111" s="184"/>
      <c r="AA111" s="82"/>
      <c r="AB111" s="261">
        <v>351</v>
      </c>
      <c r="AC111" s="43" t="s">
        <v>593</v>
      </c>
      <c r="AD111" s="111"/>
      <c r="AE111" s="111"/>
      <c r="AF111" s="111"/>
      <c r="AG111" s="111"/>
      <c r="AH111" s="111"/>
      <c r="AI111" s="111"/>
      <c r="AJ111" s="111"/>
      <c r="AK111" s="186"/>
      <c r="AL111" s="111"/>
      <c r="AM111" s="111"/>
      <c r="AN111" s="201"/>
      <c r="AO111" s="225"/>
      <c r="AP111" s="225" t="str">
        <f t="shared" si="20"/>
        <v xml:space="preserve"> </v>
      </c>
      <c r="AQ111" s="225"/>
      <c r="AR111" s="225" t="str">
        <f t="shared" si="20"/>
        <v xml:space="preserve"> </v>
      </c>
      <c r="AS111" s="225"/>
      <c r="AT111" s="185" t="str">
        <f t="shared" si="21"/>
        <v xml:space="preserve"> </v>
      </c>
      <c r="AU111" s="184"/>
      <c r="AV111" s="184"/>
      <c r="AW111" s="184"/>
      <c r="AX111" s="78"/>
    </row>
    <row r="112" spans="1:50" ht="15" customHeight="1">
      <c r="A112" s="261">
        <v>352</v>
      </c>
      <c r="B112" s="251" t="s">
        <v>544</v>
      </c>
      <c r="O112" s="219"/>
      <c r="P112" s="219"/>
      <c r="Q112" s="201" t="str">
        <f>IF(SUM(P112,O112)=0,"",SUM(O112,P112))</f>
        <v/>
      </c>
      <c r="R112" s="225"/>
      <c r="S112" s="225" t="str">
        <f t="shared" si="18"/>
        <v xml:space="preserve"> </v>
      </c>
      <c r="T112" s="225"/>
      <c r="U112" s="225" t="str">
        <f t="shared" si="18"/>
        <v xml:space="preserve"> </v>
      </c>
      <c r="V112" s="225"/>
      <c r="W112" s="185" t="str">
        <f t="shared" si="19"/>
        <v xml:space="preserve"> </v>
      </c>
      <c r="X112" s="184"/>
      <c r="Y112" s="185"/>
      <c r="Z112" s="184"/>
      <c r="AA112" s="82"/>
      <c r="AB112" s="261">
        <v>352</v>
      </c>
      <c r="AC112" s="43" t="s">
        <v>544</v>
      </c>
      <c r="AM112" s="43">
        <v>3158</v>
      </c>
      <c r="AN112" s="201">
        <f t="shared" si="22"/>
        <v>3158</v>
      </c>
      <c r="AO112" s="225"/>
      <c r="AP112" s="225">
        <f t="shared" si="20"/>
        <v>3158</v>
      </c>
      <c r="AQ112" s="225"/>
      <c r="AR112" s="225">
        <f t="shared" si="20"/>
        <v>3158</v>
      </c>
      <c r="AS112" s="225"/>
      <c r="AT112" s="185" t="str">
        <f t="shared" si="21"/>
        <v xml:space="preserve"> </v>
      </c>
      <c r="AU112" s="184"/>
      <c r="AV112" s="184"/>
      <c r="AW112" s="184"/>
      <c r="AX112" s="78"/>
    </row>
    <row r="113" spans="1:50" ht="15" customHeight="1">
      <c r="A113" s="261">
        <v>370</v>
      </c>
      <c r="B113" s="251" t="s">
        <v>594</v>
      </c>
      <c r="O113" s="219"/>
      <c r="P113" s="219"/>
      <c r="Q113" s="201"/>
      <c r="R113" s="225"/>
      <c r="S113" s="225" t="str">
        <f t="shared" si="18"/>
        <v xml:space="preserve"> </v>
      </c>
      <c r="T113" s="225"/>
      <c r="U113" s="225" t="str">
        <f t="shared" si="18"/>
        <v xml:space="preserve"> </v>
      </c>
      <c r="V113" s="225"/>
      <c r="W113" s="185" t="str">
        <f t="shared" si="19"/>
        <v xml:space="preserve"> </v>
      </c>
      <c r="X113" s="184"/>
      <c r="Y113" s="185"/>
      <c r="Z113" s="184"/>
      <c r="AA113" s="82"/>
      <c r="AB113" s="261">
        <v>370</v>
      </c>
      <c r="AC113" s="43" t="s">
        <v>594</v>
      </c>
      <c r="AN113" s="201"/>
      <c r="AO113" s="225"/>
      <c r="AP113" s="225" t="str">
        <f t="shared" si="20"/>
        <v xml:space="preserve"> </v>
      </c>
      <c r="AQ113" s="225"/>
      <c r="AR113" s="225" t="str">
        <f t="shared" si="20"/>
        <v xml:space="preserve"> </v>
      </c>
      <c r="AS113" s="225"/>
      <c r="AT113" s="185" t="str">
        <f t="shared" si="21"/>
        <v xml:space="preserve"> </v>
      </c>
      <c r="AU113" s="184"/>
      <c r="AV113" s="184"/>
      <c r="AW113" s="184"/>
      <c r="AX113" s="78"/>
    </row>
    <row r="114" spans="1:50" ht="15" customHeight="1">
      <c r="A114" s="261">
        <v>381</v>
      </c>
      <c r="B114" s="251" t="s">
        <v>546</v>
      </c>
      <c r="G114" s="100">
        <v>484320</v>
      </c>
      <c r="H114" s="100">
        <v>1195047.0000000002</v>
      </c>
      <c r="I114" s="100">
        <v>2007898.0000000005</v>
      </c>
      <c r="J114" s="100">
        <v>2575007.9999999991</v>
      </c>
      <c r="K114" s="100">
        <v>407014.99999999988</v>
      </c>
      <c r="L114" s="100">
        <v>848464.99999999977</v>
      </c>
      <c r="M114" s="100">
        <v>3478656.0000000005</v>
      </c>
      <c r="N114" s="214">
        <v>4278681.0000000019</v>
      </c>
      <c r="O114" s="217">
        <v>2008632</v>
      </c>
      <c r="P114" s="218">
        <v>927443.00000000012</v>
      </c>
      <c r="Q114" s="201">
        <f>IF(SUM(P114,O114)=0,"",SUM(O114,P114))</f>
        <v>2936075</v>
      </c>
      <c r="R114" s="225">
        <v>1250343</v>
      </c>
      <c r="S114" s="225">
        <f t="shared" si="18"/>
        <v>4186418</v>
      </c>
      <c r="T114" s="225">
        <v>522729.99999999994</v>
      </c>
      <c r="U114" s="225">
        <f t="shared" si="18"/>
        <v>4709148</v>
      </c>
      <c r="V114" s="225">
        <v>236069.00000000003</v>
      </c>
      <c r="W114" s="185">
        <f t="shared" si="19"/>
        <v>-88.247274762126665</v>
      </c>
      <c r="X114" s="184"/>
      <c r="Y114" s="185"/>
      <c r="Z114" s="184"/>
      <c r="AA114" s="82"/>
      <c r="AB114" s="261">
        <v>381</v>
      </c>
      <c r="AC114" s="43" t="s">
        <v>546</v>
      </c>
      <c r="AD114" s="100">
        <v>56626.999999999993</v>
      </c>
      <c r="AE114" s="100">
        <v>290751</v>
      </c>
      <c r="AF114" s="100">
        <v>653119</v>
      </c>
      <c r="AG114" s="100">
        <v>1013262</v>
      </c>
      <c r="AH114" s="100">
        <v>385025</v>
      </c>
      <c r="AI114" s="100">
        <v>741819</v>
      </c>
      <c r="AJ114" s="100">
        <v>1100149</v>
      </c>
      <c r="AK114" s="188">
        <v>1513019.9999999998</v>
      </c>
      <c r="AL114" s="100">
        <v>296539</v>
      </c>
      <c r="AM114" s="182">
        <v>173886.00000000003</v>
      </c>
      <c r="AN114" s="201">
        <f t="shared" si="22"/>
        <v>470425</v>
      </c>
      <c r="AO114" s="225">
        <v>216013.99999999991</v>
      </c>
      <c r="AP114" s="225">
        <f t="shared" si="20"/>
        <v>686438.99999999988</v>
      </c>
      <c r="AQ114" s="225">
        <v>239813.99999999994</v>
      </c>
      <c r="AR114" s="225">
        <f t="shared" si="20"/>
        <v>926252.99999999977</v>
      </c>
      <c r="AS114" s="225">
        <v>251783</v>
      </c>
      <c r="AT114" s="185">
        <f t="shared" si="21"/>
        <v>17.775624247864229</v>
      </c>
      <c r="AU114" s="184"/>
      <c r="AV114" s="184"/>
      <c r="AW114" s="184"/>
      <c r="AX114" s="78"/>
    </row>
    <row r="115" spans="1:50" ht="15" customHeight="1">
      <c r="A115" s="261">
        <v>382</v>
      </c>
      <c r="B115" s="251" t="s">
        <v>595</v>
      </c>
      <c r="G115" s="100"/>
      <c r="H115" s="100"/>
      <c r="I115" s="100"/>
      <c r="J115" s="111"/>
      <c r="K115" s="100"/>
      <c r="L115" s="100"/>
      <c r="M115" s="100"/>
      <c r="N115" s="214"/>
      <c r="O115" s="217"/>
      <c r="P115" s="218"/>
      <c r="Q115" s="201"/>
      <c r="R115" s="225"/>
      <c r="S115" s="225" t="str">
        <f t="shared" si="18"/>
        <v xml:space="preserve"> </v>
      </c>
      <c r="T115" s="225"/>
      <c r="U115" s="225" t="str">
        <f t="shared" si="18"/>
        <v xml:space="preserve"> </v>
      </c>
      <c r="V115" s="225"/>
      <c r="W115" s="185" t="str">
        <f t="shared" si="19"/>
        <v xml:space="preserve"> </v>
      </c>
      <c r="X115" s="184"/>
      <c r="Y115" s="185"/>
      <c r="Z115" s="184"/>
      <c r="AA115" s="82"/>
      <c r="AB115" s="261">
        <v>382</v>
      </c>
      <c r="AC115" s="43" t="s">
        <v>595</v>
      </c>
      <c r="AD115" s="100"/>
      <c r="AE115" s="100"/>
      <c r="AF115" s="100"/>
      <c r="AG115" s="111"/>
      <c r="AH115" s="100"/>
      <c r="AI115" s="100"/>
      <c r="AJ115" s="100"/>
      <c r="AK115" s="188"/>
      <c r="AL115" s="100"/>
      <c r="AM115" s="182"/>
      <c r="AN115" s="201"/>
      <c r="AO115" s="225"/>
      <c r="AP115" s="225" t="str">
        <f t="shared" si="20"/>
        <v xml:space="preserve"> </v>
      </c>
      <c r="AQ115" s="225"/>
      <c r="AR115" s="225" t="str">
        <f t="shared" si="20"/>
        <v xml:space="preserve"> </v>
      </c>
      <c r="AS115" s="225"/>
      <c r="AT115" s="185" t="str">
        <f t="shared" si="21"/>
        <v xml:space="preserve"> </v>
      </c>
      <c r="AU115" s="184"/>
      <c r="AV115" s="184"/>
      <c r="AW115" s="184"/>
      <c r="AX115" s="78"/>
    </row>
    <row r="116" spans="1:50" ht="15" customHeight="1">
      <c r="A116" s="261">
        <v>383</v>
      </c>
      <c r="B116" s="252" t="s">
        <v>596</v>
      </c>
      <c r="S116" s="225" t="str">
        <f t="shared" si="18"/>
        <v xml:space="preserve"> </v>
      </c>
      <c r="U116" s="225" t="str">
        <f t="shared" si="18"/>
        <v xml:space="preserve"> </v>
      </c>
      <c r="V116" s="250"/>
      <c r="W116" s="185" t="str">
        <f t="shared" si="19"/>
        <v xml:space="preserve"> </v>
      </c>
      <c r="X116" s="184"/>
      <c r="Y116" s="185"/>
      <c r="Z116" s="184"/>
      <c r="AA116" s="82"/>
      <c r="AB116" s="261">
        <v>383</v>
      </c>
      <c r="AC116" s="43" t="s">
        <v>596</v>
      </c>
      <c r="AP116" s="225" t="str">
        <f t="shared" si="20"/>
        <v xml:space="preserve"> </v>
      </c>
      <c r="AR116" s="225" t="str">
        <f t="shared" si="20"/>
        <v xml:space="preserve"> </v>
      </c>
      <c r="AS116" s="250"/>
      <c r="AT116" s="185" t="str">
        <f t="shared" si="21"/>
        <v xml:space="preserve"> </v>
      </c>
      <c r="AV116" s="184"/>
      <c r="AW116" s="184"/>
      <c r="AX116" s="78"/>
    </row>
    <row r="117" spans="1:50" ht="15" customHeight="1">
      <c r="A117" s="261">
        <v>581</v>
      </c>
      <c r="B117" s="92" t="s">
        <v>548</v>
      </c>
      <c r="G117" s="100">
        <v>813288.99999999953</v>
      </c>
      <c r="H117" s="100">
        <v>1092909.9999999995</v>
      </c>
      <c r="I117" s="100">
        <v>1512869.9999999995</v>
      </c>
      <c r="J117" s="118">
        <v>2063407.9999999995</v>
      </c>
      <c r="K117" s="100">
        <v>435227.00000000006</v>
      </c>
      <c r="L117" s="100">
        <v>721235.99999999977</v>
      </c>
      <c r="M117" s="100">
        <v>1025661</v>
      </c>
      <c r="N117" s="214">
        <v>1513753.0000000009</v>
      </c>
      <c r="O117" s="217">
        <v>269355.99999999994</v>
      </c>
      <c r="P117" s="218">
        <v>216156.00000000006</v>
      </c>
      <c r="Q117" s="201">
        <f t="shared" ref="Q117:Q124" si="25">IF(SUM(P117,O117)=0,"",SUM(O117,P117))</f>
        <v>485512</v>
      </c>
      <c r="R117" s="225">
        <v>37736.999999999985</v>
      </c>
      <c r="S117" s="225">
        <f t="shared" si="18"/>
        <v>523249</v>
      </c>
      <c r="T117" s="225">
        <v>33304.000000000007</v>
      </c>
      <c r="U117" s="225">
        <f t="shared" si="18"/>
        <v>556553</v>
      </c>
      <c r="V117" s="225">
        <v>30829.999999999996</v>
      </c>
      <c r="W117" s="185">
        <f t="shared" si="19"/>
        <v>-88.554181083770175</v>
      </c>
      <c r="AA117" s="82"/>
      <c r="AB117" s="261">
        <v>581</v>
      </c>
      <c r="AC117" s="92" t="s">
        <v>548</v>
      </c>
      <c r="AD117" s="100">
        <v>2169043</v>
      </c>
      <c r="AE117" s="100">
        <v>7312479.0000000009</v>
      </c>
      <c r="AF117" s="100">
        <v>11502345</v>
      </c>
      <c r="AG117" s="43">
        <v>13540642.000000002</v>
      </c>
      <c r="AH117" s="100">
        <v>3369100.0000000009</v>
      </c>
      <c r="AI117" s="100">
        <v>4078963</v>
      </c>
      <c r="AJ117" s="100">
        <v>6314262.0000000009</v>
      </c>
      <c r="AK117" s="188">
        <v>8383410.9999999991</v>
      </c>
      <c r="AL117" s="100">
        <v>2921436.0000000009</v>
      </c>
      <c r="AM117" s="182">
        <v>2057434.9999999993</v>
      </c>
      <c r="AN117" s="201">
        <f>IF(SUM(AM117,AL117)=0,"",SUM(AL117,AM117))</f>
        <v>4978871</v>
      </c>
      <c r="AO117" s="225">
        <v>3933856.0000000009</v>
      </c>
      <c r="AP117" s="225">
        <f t="shared" si="20"/>
        <v>8912727</v>
      </c>
      <c r="AQ117" s="225">
        <v>2911216</v>
      </c>
      <c r="AR117" s="225">
        <f t="shared" si="20"/>
        <v>11823943</v>
      </c>
      <c r="AS117" s="225">
        <v>3193776.0000000005</v>
      </c>
      <c r="AT117" s="185">
        <f t="shared" si="21"/>
        <v>-8.5272104242751965</v>
      </c>
      <c r="AU117" s="184"/>
      <c r="AV117" s="184"/>
      <c r="AW117" s="184"/>
      <c r="AX117" s="78"/>
    </row>
    <row r="118" spans="1:50" ht="15" customHeight="1">
      <c r="A118" s="261">
        <v>582</v>
      </c>
      <c r="B118" s="92" t="s">
        <v>550</v>
      </c>
      <c r="G118" s="100">
        <v>28740</v>
      </c>
      <c r="H118" s="100">
        <v>28740</v>
      </c>
      <c r="I118" s="100">
        <v>28740</v>
      </c>
      <c r="J118" s="118">
        <v>28740</v>
      </c>
      <c r="K118" s="100"/>
      <c r="L118" s="100">
        <v>1100</v>
      </c>
      <c r="M118" s="100">
        <v>1100</v>
      </c>
      <c r="N118" s="214">
        <v>1100</v>
      </c>
      <c r="O118" s="217"/>
      <c r="P118" s="218"/>
      <c r="Q118" s="201" t="str">
        <f t="shared" si="25"/>
        <v/>
      </c>
      <c r="R118" s="225"/>
      <c r="S118" s="225" t="str">
        <f t="shared" si="18"/>
        <v xml:space="preserve"> </v>
      </c>
      <c r="T118" s="225"/>
      <c r="U118" s="225" t="str">
        <f t="shared" si="18"/>
        <v xml:space="preserve"> </v>
      </c>
      <c r="V118" s="225">
        <v>1639</v>
      </c>
      <c r="W118" s="185" t="str">
        <f t="shared" si="19"/>
        <v xml:space="preserve"> </v>
      </c>
      <c r="X118" s="184"/>
      <c r="Y118" s="185"/>
      <c r="Z118" s="184"/>
      <c r="AA118" s="82"/>
      <c r="AB118" s="261">
        <v>582</v>
      </c>
      <c r="AC118" s="92" t="s">
        <v>550</v>
      </c>
      <c r="AD118" s="100">
        <v>0</v>
      </c>
      <c r="AE118" s="100">
        <v>1365</v>
      </c>
      <c r="AF118" s="100">
        <v>1365</v>
      </c>
      <c r="AG118" s="43">
        <v>1365</v>
      </c>
      <c r="AH118" s="100"/>
      <c r="AI118" s="100"/>
      <c r="AJ118" s="100">
        <v>0</v>
      </c>
      <c r="AK118" s="188"/>
      <c r="AL118" s="100"/>
      <c r="AM118" s="182"/>
      <c r="AN118" s="201" t="str">
        <f t="shared" si="22"/>
        <v/>
      </c>
      <c r="AO118" s="225"/>
      <c r="AP118" s="225" t="str">
        <f t="shared" si="20"/>
        <v xml:space="preserve"> </v>
      </c>
      <c r="AQ118" s="225"/>
      <c r="AR118" s="225" t="str">
        <f t="shared" si="20"/>
        <v xml:space="preserve"> </v>
      </c>
      <c r="AS118" s="225"/>
      <c r="AT118" s="185" t="str">
        <f t="shared" si="21"/>
        <v xml:space="preserve"> </v>
      </c>
      <c r="AU118" s="184"/>
      <c r="AV118" s="184"/>
      <c r="AW118" s="184"/>
      <c r="AX118" s="78"/>
    </row>
    <row r="119" spans="1:50" ht="15" customHeight="1">
      <c r="A119" s="261">
        <v>591</v>
      </c>
      <c r="B119" s="92" t="s">
        <v>552</v>
      </c>
      <c r="G119" s="100">
        <v>205730</v>
      </c>
      <c r="H119" s="100">
        <v>375432</v>
      </c>
      <c r="I119" s="100">
        <v>532933</v>
      </c>
      <c r="J119" s="118">
        <v>691805.99999999988</v>
      </c>
      <c r="K119" s="100">
        <v>123611.00000000001</v>
      </c>
      <c r="L119" s="100">
        <v>214805</v>
      </c>
      <c r="M119" s="100">
        <v>315641</v>
      </c>
      <c r="N119" s="214">
        <v>494964</v>
      </c>
      <c r="O119" s="217">
        <v>56613</v>
      </c>
      <c r="P119" s="218">
        <v>35165</v>
      </c>
      <c r="Q119" s="201">
        <f t="shared" si="25"/>
        <v>91778</v>
      </c>
      <c r="R119" s="225">
        <v>38363</v>
      </c>
      <c r="S119" s="225">
        <f t="shared" si="18"/>
        <v>130141</v>
      </c>
      <c r="T119" s="225">
        <v>45155</v>
      </c>
      <c r="U119" s="225">
        <f t="shared" si="18"/>
        <v>175296</v>
      </c>
      <c r="V119" s="225">
        <v>28965.000000000004</v>
      </c>
      <c r="W119" s="185">
        <f t="shared" si="19"/>
        <v>-48.836839595145989</v>
      </c>
      <c r="X119" s="184"/>
      <c r="Y119" s="185"/>
      <c r="Z119" s="184"/>
      <c r="AA119" s="82"/>
      <c r="AB119" s="261">
        <v>591</v>
      </c>
      <c r="AC119" s="92" t="s">
        <v>552</v>
      </c>
      <c r="AD119" s="100">
        <v>0</v>
      </c>
      <c r="AE119" s="100">
        <v>0</v>
      </c>
      <c r="AF119" s="100">
        <v>0</v>
      </c>
      <c r="AH119" s="100">
        <v>4344</v>
      </c>
      <c r="AI119" s="100">
        <v>5104</v>
      </c>
      <c r="AJ119" s="100">
        <v>6438</v>
      </c>
      <c r="AK119" s="188">
        <v>6438</v>
      </c>
      <c r="AL119" s="100"/>
      <c r="AM119" s="182">
        <v>3674</v>
      </c>
      <c r="AN119" s="201">
        <f t="shared" si="22"/>
        <v>3674</v>
      </c>
      <c r="AO119" s="225"/>
      <c r="AP119" s="225">
        <f t="shared" si="20"/>
        <v>3674</v>
      </c>
      <c r="AQ119" s="225"/>
      <c r="AR119" s="225">
        <f t="shared" si="20"/>
        <v>3674</v>
      </c>
      <c r="AS119" s="225">
        <v>84787</v>
      </c>
      <c r="AT119" s="185">
        <f t="shared" si="21"/>
        <v>-100</v>
      </c>
      <c r="AU119" s="184"/>
      <c r="AV119" s="184"/>
      <c r="AW119" s="184"/>
      <c r="AX119" s="78"/>
    </row>
    <row r="120" spans="1:50" ht="15" customHeight="1">
      <c r="A120" s="261">
        <v>592</v>
      </c>
      <c r="B120" s="92" t="s">
        <v>554</v>
      </c>
      <c r="G120" s="100">
        <v>0</v>
      </c>
      <c r="H120" s="100">
        <v>6850</v>
      </c>
      <c r="I120" s="100">
        <v>72027</v>
      </c>
      <c r="J120" s="118">
        <v>72452</v>
      </c>
      <c r="K120" s="100"/>
      <c r="L120" s="100">
        <v>1290</v>
      </c>
      <c r="M120" s="100">
        <v>1290</v>
      </c>
      <c r="N120" s="214">
        <v>1290</v>
      </c>
      <c r="O120" s="217"/>
      <c r="P120" s="218"/>
      <c r="Q120" s="201" t="str">
        <f t="shared" si="25"/>
        <v/>
      </c>
      <c r="R120" s="225"/>
      <c r="S120" s="225" t="str">
        <f t="shared" si="18"/>
        <v xml:space="preserve"> </v>
      </c>
      <c r="T120" s="225"/>
      <c r="U120" s="225" t="str">
        <f t="shared" si="18"/>
        <v xml:space="preserve"> </v>
      </c>
      <c r="V120" s="225">
        <v>337</v>
      </c>
      <c r="W120" s="185" t="str">
        <f t="shared" si="19"/>
        <v xml:space="preserve"> </v>
      </c>
      <c r="X120" s="184"/>
      <c r="Y120" s="185"/>
      <c r="Z120" s="184"/>
      <c r="AA120" s="82"/>
      <c r="AB120" s="261">
        <v>592</v>
      </c>
      <c r="AC120" s="92" t="s">
        <v>554</v>
      </c>
      <c r="AD120" s="100">
        <v>0</v>
      </c>
      <c r="AE120" s="100">
        <v>0</v>
      </c>
      <c r="AF120" s="100">
        <v>0</v>
      </c>
      <c r="AH120" s="100"/>
      <c r="AI120" s="100"/>
      <c r="AJ120" s="100">
        <v>0</v>
      </c>
      <c r="AK120" s="188"/>
      <c r="AL120" s="100">
        <v>1313</v>
      </c>
      <c r="AM120" s="182"/>
      <c r="AN120" s="201">
        <f t="shared" si="22"/>
        <v>1313</v>
      </c>
      <c r="AO120" s="225"/>
      <c r="AP120" s="225">
        <f t="shared" si="20"/>
        <v>1313</v>
      </c>
      <c r="AQ120" s="225"/>
      <c r="AR120" s="225">
        <f t="shared" si="20"/>
        <v>1313</v>
      </c>
      <c r="AS120" s="225"/>
      <c r="AT120" s="185" t="str">
        <f t="shared" si="21"/>
        <v xml:space="preserve"> </v>
      </c>
      <c r="AU120" s="184"/>
      <c r="AV120" s="184"/>
      <c r="AW120" s="184"/>
      <c r="AX120" s="78"/>
    </row>
    <row r="121" spans="1:50" ht="15" customHeight="1">
      <c r="A121" s="261">
        <v>742</v>
      </c>
      <c r="B121" s="92" t="s">
        <v>556</v>
      </c>
      <c r="G121" s="100">
        <v>0</v>
      </c>
      <c r="H121" s="100">
        <v>0</v>
      </c>
      <c r="I121" s="100">
        <v>0</v>
      </c>
      <c r="J121" s="118">
        <v>245</v>
      </c>
      <c r="K121" s="100"/>
      <c r="L121" s="100"/>
      <c r="N121" s="214"/>
      <c r="O121" s="217"/>
      <c r="P121" s="218"/>
      <c r="Q121" s="201" t="str">
        <f t="shared" si="25"/>
        <v/>
      </c>
      <c r="R121" s="225"/>
      <c r="S121" s="225" t="str">
        <f t="shared" si="18"/>
        <v xml:space="preserve"> </v>
      </c>
      <c r="T121" s="225"/>
      <c r="U121" s="225" t="str">
        <f t="shared" si="18"/>
        <v xml:space="preserve"> </v>
      </c>
      <c r="V121" s="225"/>
      <c r="W121" s="185" t="str">
        <f t="shared" si="19"/>
        <v xml:space="preserve"> </v>
      </c>
      <c r="X121" s="184"/>
      <c r="Y121" s="185"/>
      <c r="Z121" s="184"/>
      <c r="AA121" s="82"/>
      <c r="AB121" s="261">
        <v>742</v>
      </c>
      <c r="AC121" s="92" t="s">
        <v>556</v>
      </c>
      <c r="AD121" s="100">
        <v>0</v>
      </c>
      <c r="AE121" s="100">
        <v>0</v>
      </c>
      <c r="AF121" s="100">
        <v>0</v>
      </c>
      <c r="AH121" s="100"/>
      <c r="AI121" s="100"/>
      <c r="AK121" s="188"/>
      <c r="AL121" s="100"/>
      <c r="AM121" s="182"/>
      <c r="AN121" s="201" t="str">
        <f t="shared" si="22"/>
        <v/>
      </c>
      <c r="AO121" s="225"/>
      <c r="AP121" s="225" t="str">
        <f t="shared" si="20"/>
        <v xml:space="preserve"> </v>
      </c>
      <c r="AQ121" s="225"/>
      <c r="AR121" s="225" t="str">
        <f t="shared" si="20"/>
        <v xml:space="preserve"> </v>
      </c>
      <c r="AS121" s="225"/>
      <c r="AT121" s="185" t="str">
        <f t="shared" si="21"/>
        <v xml:space="preserve"> </v>
      </c>
      <c r="AU121" s="184"/>
      <c r="AV121" s="184"/>
      <c r="AW121" s="184"/>
      <c r="AX121" s="78"/>
    </row>
    <row r="122" spans="1:50" ht="15" customHeight="1">
      <c r="A122" s="261">
        <v>899</v>
      </c>
      <c r="B122" s="92" t="s">
        <v>562</v>
      </c>
      <c r="G122" s="100">
        <v>85466</v>
      </c>
      <c r="H122" s="100">
        <v>165703</v>
      </c>
      <c r="I122" s="100">
        <v>284469</v>
      </c>
      <c r="J122" s="118">
        <v>287139</v>
      </c>
      <c r="K122" s="100">
        <v>3991749.9999999995</v>
      </c>
      <c r="L122" s="100">
        <v>8292400.0000000009</v>
      </c>
      <c r="M122" s="100">
        <v>12794996</v>
      </c>
      <c r="N122" s="214">
        <v>17816878.999999993</v>
      </c>
      <c r="O122" s="217">
        <v>4859935</v>
      </c>
      <c r="P122" s="218">
        <v>4977848</v>
      </c>
      <c r="Q122" s="201">
        <f t="shared" si="25"/>
        <v>9837783</v>
      </c>
      <c r="R122" s="225">
        <v>4597025.9999999991</v>
      </c>
      <c r="S122" s="225">
        <f t="shared" si="18"/>
        <v>14434809</v>
      </c>
      <c r="T122" s="225">
        <v>4986884</v>
      </c>
      <c r="U122" s="225">
        <f t="shared" si="18"/>
        <v>19421693</v>
      </c>
      <c r="V122" s="225">
        <v>4590913.9999999991</v>
      </c>
      <c r="W122" s="185">
        <f t="shared" si="19"/>
        <v>-5.5354855569056127</v>
      </c>
      <c r="X122" s="184"/>
      <c r="Y122" s="185"/>
      <c r="Z122" s="184"/>
      <c r="AA122" s="82"/>
      <c r="AB122" s="261">
        <v>899</v>
      </c>
      <c r="AC122" s="92" t="s">
        <v>562</v>
      </c>
      <c r="AD122" s="100">
        <v>35365</v>
      </c>
      <c r="AE122" s="100">
        <v>66626</v>
      </c>
      <c r="AF122" s="100">
        <v>148903</v>
      </c>
      <c r="AG122" s="43">
        <v>839267.99999999977</v>
      </c>
      <c r="AH122" s="100">
        <v>3574459.0000000005</v>
      </c>
      <c r="AI122" s="100">
        <v>7543753.9999999981</v>
      </c>
      <c r="AJ122" s="100">
        <v>11314521</v>
      </c>
      <c r="AK122" s="188">
        <v>15182900.999999991</v>
      </c>
      <c r="AL122" s="100">
        <v>3895629.0000000009</v>
      </c>
      <c r="AM122" s="182">
        <v>4236177</v>
      </c>
      <c r="AN122" s="201">
        <f t="shared" si="22"/>
        <v>8131806.0000000009</v>
      </c>
      <c r="AO122" s="225">
        <v>3686764.0000000009</v>
      </c>
      <c r="AP122" s="225">
        <f t="shared" si="20"/>
        <v>11818570.000000002</v>
      </c>
      <c r="AQ122" s="225">
        <v>3921998.0000000009</v>
      </c>
      <c r="AR122" s="225">
        <f t="shared" si="20"/>
        <v>15740568.000000004</v>
      </c>
      <c r="AS122" s="225">
        <v>3912251</v>
      </c>
      <c r="AT122" s="185">
        <f t="shared" si="21"/>
        <v>-0.42487049016024514</v>
      </c>
      <c r="AU122" s="184"/>
      <c r="AV122" s="184"/>
      <c r="AW122" s="184"/>
      <c r="AX122" s="78"/>
    </row>
    <row r="123" spans="1:50" ht="15" customHeight="1">
      <c r="A123" s="261">
        <v>900</v>
      </c>
      <c r="B123" s="92" t="s">
        <v>558</v>
      </c>
      <c r="G123" s="100">
        <v>0</v>
      </c>
      <c r="H123" s="100">
        <v>8640</v>
      </c>
      <c r="I123" s="100">
        <v>27631</v>
      </c>
      <c r="J123" s="118">
        <v>27631</v>
      </c>
      <c r="K123" s="100">
        <v>28403</v>
      </c>
      <c r="L123" s="100">
        <v>58039</v>
      </c>
      <c r="M123" s="100">
        <v>86965</v>
      </c>
      <c r="N123" s="214">
        <v>127613</v>
      </c>
      <c r="O123" s="217">
        <v>45750</v>
      </c>
      <c r="P123" s="218">
        <v>37702</v>
      </c>
      <c r="Q123" s="201">
        <f t="shared" si="25"/>
        <v>83452</v>
      </c>
      <c r="R123" s="225">
        <v>26343</v>
      </c>
      <c r="S123" s="225">
        <f t="shared" si="18"/>
        <v>109795</v>
      </c>
      <c r="T123" s="225">
        <v>104406</v>
      </c>
      <c r="U123" s="225">
        <f t="shared" si="18"/>
        <v>214201</v>
      </c>
      <c r="V123" s="225">
        <v>38045</v>
      </c>
      <c r="W123" s="185">
        <f t="shared" si="19"/>
        <v>-16.841530054644807</v>
      </c>
      <c r="X123" s="184"/>
      <c r="Y123" s="185"/>
      <c r="Z123" s="184"/>
      <c r="AA123" s="82"/>
      <c r="AB123" s="261">
        <v>900</v>
      </c>
      <c r="AC123" s="92" t="s">
        <v>558</v>
      </c>
      <c r="AD123" s="100">
        <v>18099.999999999996</v>
      </c>
      <c r="AE123" s="100">
        <v>250418.00000000003</v>
      </c>
      <c r="AF123" s="100">
        <v>272059.00000000006</v>
      </c>
      <c r="AG123" s="43">
        <v>292481.00000000006</v>
      </c>
      <c r="AH123" s="100">
        <v>146457</v>
      </c>
      <c r="AI123" s="100">
        <v>265895.99999999994</v>
      </c>
      <c r="AJ123" s="100">
        <v>442557</v>
      </c>
      <c r="AK123" s="188">
        <v>472596.00000000012</v>
      </c>
      <c r="AL123" s="100">
        <v>287986.99999999994</v>
      </c>
      <c r="AM123" s="182">
        <v>3154810</v>
      </c>
      <c r="AN123" s="201">
        <f t="shared" si="22"/>
        <v>3442797</v>
      </c>
      <c r="AO123" s="225">
        <v>112462.00000000001</v>
      </c>
      <c r="AP123" s="225">
        <f t="shared" si="20"/>
        <v>3555259</v>
      </c>
      <c r="AQ123" s="225">
        <v>183102.00000000003</v>
      </c>
      <c r="AR123" s="225">
        <f t="shared" si="20"/>
        <v>3738361</v>
      </c>
      <c r="AS123" s="225">
        <v>13308.000000000002</v>
      </c>
      <c r="AT123" s="185">
        <f t="shared" si="21"/>
        <v>2064.0141268409975</v>
      </c>
      <c r="AU123" s="184"/>
      <c r="AV123" s="184"/>
      <c r="AW123" s="184"/>
      <c r="AX123" s="78"/>
    </row>
    <row r="124" spans="1:50" ht="15" customHeight="1">
      <c r="A124" s="261">
        <v>910</v>
      </c>
      <c r="B124" s="92" t="s">
        <v>560</v>
      </c>
      <c r="G124" s="100">
        <v>0</v>
      </c>
      <c r="H124" s="100">
        <v>3810</v>
      </c>
      <c r="I124" s="100">
        <v>13356</v>
      </c>
      <c r="J124" s="118">
        <v>13356</v>
      </c>
      <c r="K124" s="100">
        <v>12456</v>
      </c>
      <c r="L124" s="100">
        <v>17867</v>
      </c>
      <c r="M124" s="100">
        <v>17867</v>
      </c>
      <c r="N124" s="214">
        <v>20210</v>
      </c>
      <c r="O124" s="217">
        <v>4243</v>
      </c>
      <c r="P124" s="218"/>
      <c r="Q124" s="201">
        <f t="shared" si="25"/>
        <v>4243</v>
      </c>
      <c r="R124" s="225">
        <v>4529</v>
      </c>
      <c r="S124" s="225">
        <f t="shared" si="18"/>
        <v>8772</v>
      </c>
      <c r="T124" s="225"/>
      <c r="U124" s="225">
        <f t="shared" si="18"/>
        <v>8772</v>
      </c>
      <c r="V124" s="225">
        <v>1799</v>
      </c>
      <c r="W124" s="185">
        <f t="shared" si="19"/>
        <v>-57.600754183360827</v>
      </c>
      <c r="X124" s="184"/>
      <c r="Y124" s="185"/>
      <c r="Z124" s="184"/>
      <c r="AA124" s="82"/>
      <c r="AB124" s="261">
        <v>910</v>
      </c>
      <c r="AC124" s="92" t="s">
        <v>560</v>
      </c>
      <c r="AD124" s="100">
        <v>200</v>
      </c>
      <c r="AE124" s="100">
        <v>200</v>
      </c>
      <c r="AF124" s="100">
        <v>200</v>
      </c>
      <c r="AG124" s="43">
        <v>200</v>
      </c>
      <c r="AH124" s="100"/>
      <c r="AI124" s="100"/>
      <c r="AJ124" s="100">
        <v>0</v>
      </c>
      <c r="AK124" s="188"/>
      <c r="AL124" s="100"/>
      <c r="AM124" s="182">
        <v>2822</v>
      </c>
      <c r="AN124" s="201">
        <f t="shared" si="22"/>
        <v>2822</v>
      </c>
      <c r="AO124" s="225"/>
      <c r="AP124" s="225">
        <f t="shared" si="20"/>
        <v>2822</v>
      </c>
      <c r="AQ124" s="225"/>
      <c r="AR124" s="225">
        <f t="shared" si="20"/>
        <v>2822</v>
      </c>
      <c r="AS124" s="225"/>
      <c r="AT124" s="185" t="str">
        <f t="shared" si="21"/>
        <v xml:space="preserve"> </v>
      </c>
      <c r="AU124" s="184"/>
      <c r="AV124" s="184"/>
      <c r="AW124" s="184"/>
      <c r="AX124" s="78"/>
    </row>
    <row r="125" spans="1:50" ht="15" customHeight="1">
      <c r="A125" s="261">
        <v>960</v>
      </c>
      <c r="B125" s="251" t="s">
        <v>597</v>
      </c>
      <c r="G125" s="100"/>
      <c r="H125" s="100"/>
      <c r="I125" s="100"/>
      <c r="J125" s="118"/>
      <c r="K125" s="100"/>
      <c r="L125" s="100"/>
      <c r="M125" s="100"/>
      <c r="N125" s="214"/>
      <c r="O125" s="217"/>
      <c r="P125" s="218"/>
      <c r="Q125" s="201"/>
      <c r="R125" s="225"/>
      <c r="S125" s="225" t="str">
        <f t="shared" si="18"/>
        <v xml:space="preserve"> </v>
      </c>
      <c r="T125" s="225"/>
      <c r="U125" s="225" t="str">
        <f t="shared" si="18"/>
        <v xml:space="preserve"> </v>
      </c>
      <c r="V125" s="225"/>
      <c r="W125" s="185" t="str">
        <f t="shared" si="19"/>
        <v xml:space="preserve"> </v>
      </c>
      <c r="X125" s="184"/>
      <c r="Y125" s="185"/>
      <c r="Z125" s="184"/>
      <c r="AA125" s="82"/>
      <c r="AB125" s="261">
        <v>960</v>
      </c>
      <c r="AC125" s="43" t="s">
        <v>597</v>
      </c>
      <c r="AD125" s="100"/>
      <c r="AE125" s="100"/>
      <c r="AF125" s="100"/>
      <c r="AH125" s="100"/>
      <c r="AI125" s="100"/>
      <c r="AJ125" s="100"/>
      <c r="AK125" s="188"/>
      <c r="AL125" s="100"/>
      <c r="AM125" s="182"/>
      <c r="AN125" s="201"/>
      <c r="AO125" s="225"/>
      <c r="AP125" s="225" t="str">
        <f t="shared" si="20"/>
        <v xml:space="preserve"> </v>
      </c>
      <c r="AQ125" s="225"/>
      <c r="AR125" s="225" t="str">
        <f t="shared" si="20"/>
        <v xml:space="preserve"> </v>
      </c>
      <c r="AS125" s="225"/>
      <c r="AT125" s="185" t="str">
        <f t="shared" si="21"/>
        <v xml:space="preserve"> </v>
      </c>
      <c r="AU125" s="184"/>
      <c r="AV125" s="184"/>
      <c r="AW125" s="184"/>
      <c r="AX125" s="78"/>
    </row>
    <row r="126" spans="1:50" ht="15" customHeight="1">
      <c r="A126" s="253"/>
      <c r="B126" s="253" t="s">
        <v>134</v>
      </c>
      <c r="C126" s="253"/>
      <c r="D126" s="253"/>
      <c r="E126" s="253"/>
      <c r="F126" s="253"/>
      <c r="G126" s="254">
        <f t="shared" ref="G126:V126" si="26">SUM(G6:G124)</f>
        <v>475241836</v>
      </c>
      <c r="H126" s="254">
        <f t="shared" si="26"/>
        <v>1067153672</v>
      </c>
      <c r="I126" s="254">
        <f t="shared" si="26"/>
        <v>1652657827</v>
      </c>
      <c r="J126" s="254">
        <f t="shared" si="26"/>
        <v>2360758802</v>
      </c>
      <c r="K126" s="254">
        <f t="shared" si="26"/>
        <v>593066434</v>
      </c>
      <c r="L126" s="254">
        <f t="shared" si="26"/>
        <v>1241198965</v>
      </c>
      <c r="M126" s="254">
        <f t="shared" si="26"/>
        <v>2018258594</v>
      </c>
      <c r="N126" s="254">
        <f t="shared" si="26"/>
        <v>2972688178</v>
      </c>
      <c r="O126" s="254">
        <f t="shared" si="26"/>
        <v>887605968</v>
      </c>
      <c r="P126" s="254">
        <f t="shared" si="26"/>
        <v>843670743</v>
      </c>
      <c r="Q126" s="254">
        <f t="shared" si="26"/>
        <v>1731276711</v>
      </c>
      <c r="R126" s="254">
        <f t="shared" si="26"/>
        <v>712278859</v>
      </c>
      <c r="S126" s="254">
        <f t="shared" si="26"/>
        <v>2443555570</v>
      </c>
      <c r="T126" s="254">
        <f t="shared" si="26"/>
        <v>735575901</v>
      </c>
      <c r="U126" s="254">
        <f t="shared" si="26"/>
        <v>3179131471</v>
      </c>
      <c r="V126" s="254">
        <f t="shared" si="26"/>
        <v>590619181</v>
      </c>
      <c r="W126" s="255">
        <f t="shared" si="19"/>
        <v>-33.459304883808528</v>
      </c>
      <c r="X126" s="255"/>
      <c r="Y126" s="255"/>
      <c r="Z126" s="255"/>
      <c r="AA126" s="82"/>
      <c r="AB126" s="242"/>
      <c r="AC126" s="220" t="s">
        <v>134</v>
      </c>
      <c r="AD126" s="196">
        <f t="shared" ref="AD126:AS126" si="27">SUM(AD6:AD124)</f>
        <v>358302958.00000012</v>
      </c>
      <c r="AE126" s="196">
        <f t="shared" si="27"/>
        <v>743583189</v>
      </c>
      <c r="AF126" s="196">
        <f t="shared" si="27"/>
        <v>1107143454</v>
      </c>
      <c r="AG126" s="196">
        <f t="shared" si="27"/>
        <v>1468604773.9999998</v>
      </c>
      <c r="AH126" s="196">
        <f t="shared" si="27"/>
        <v>365195623.99999994</v>
      </c>
      <c r="AI126" s="196">
        <f t="shared" si="27"/>
        <v>730792353</v>
      </c>
      <c r="AJ126" s="196">
        <f t="shared" si="27"/>
        <v>1102929532</v>
      </c>
      <c r="AK126" s="196">
        <f t="shared" si="27"/>
        <v>1458582458</v>
      </c>
      <c r="AL126" s="196">
        <f t="shared" si="27"/>
        <v>361325157.99999994</v>
      </c>
      <c r="AM126" s="196">
        <f t="shared" si="27"/>
        <v>380182667</v>
      </c>
      <c r="AN126" s="196">
        <f t="shared" si="27"/>
        <v>741507824.99999988</v>
      </c>
      <c r="AO126" s="196">
        <f t="shared" si="27"/>
        <v>360892979.99999994</v>
      </c>
      <c r="AP126" s="196">
        <f t="shared" si="27"/>
        <v>1102400805</v>
      </c>
      <c r="AQ126" s="196">
        <f t="shared" si="27"/>
        <v>546488538</v>
      </c>
      <c r="AR126" s="196">
        <f t="shared" si="27"/>
        <v>1648889343</v>
      </c>
      <c r="AS126" s="196">
        <f t="shared" si="27"/>
        <v>560760158</v>
      </c>
      <c r="AT126" s="190">
        <f t="shared" si="21"/>
        <v>-35.565115879719841</v>
      </c>
      <c r="AU126" s="190"/>
      <c r="AV126" s="190"/>
      <c r="AW126" s="190"/>
      <c r="AX126" s="78"/>
    </row>
    <row r="127" spans="1:50" ht="1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256"/>
      <c r="X127" s="256"/>
      <c r="Y127" s="256"/>
      <c r="Z127" s="256"/>
      <c r="AA127" s="82"/>
    </row>
    <row r="128" spans="1:50" ht="15" customHeight="1">
      <c r="A128" s="257" t="s">
        <v>45</v>
      </c>
      <c r="B128" s="94"/>
      <c r="C128" s="95"/>
      <c r="D128" s="95"/>
      <c r="E128" s="258"/>
      <c r="F128" s="94"/>
      <c r="G128" s="94"/>
      <c r="H128" s="95"/>
      <c r="I128" s="95"/>
      <c r="J128" s="258"/>
      <c r="K128" s="94"/>
      <c r="L128" s="94"/>
      <c r="M128" s="94"/>
      <c r="N128" s="94"/>
      <c r="O128" s="94"/>
      <c r="P128" s="94"/>
      <c r="Q128" s="259" t="str">
        <f>IF(SUM(P128,O128)=0,"",SUM(O128,P128))</f>
        <v/>
      </c>
      <c r="R128" s="259"/>
      <c r="S128" s="259"/>
      <c r="T128" s="259"/>
      <c r="U128" s="259"/>
      <c r="V128" s="259"/>
      <c r="W128" s="256" t="str">
        <f>IFERROR(O128/K128*100-100," ")</f>
        <v xml:space="preserve"> </v>
      </c>
      <c r="X128" s="256"/>
      <c r="Y128" s="256"/>
      <c r="Z128" s="256"/>
      <c r="AA128" s="82"/>
    </row>
    <row r="129" spans="1:27" ht="15" customHeight="1">
      <c r="A129" s="94"/>
      <c r="B129" s="94"/>
      <c r="C129" s="95"/>
      <c r="D129" s="95"/>
      <c r="E129" s="258"/>
      <c r="F129" s="94"/>
      <c r="G129" s="94"/>
      <c r="H129" s="95"/>
      <c r="I129" s="95"/>
      <c r="J129" s="258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82"/>
    </row>
    <row r="130" spans="1:27" ht="15" customHeight="1">
      <c r="A130" s="94"/>
      <c r="B130" s="94"/>
      <c r="C130" s="95"/>
      <c r="D130" s="95"/>
      <c r="E130" s="258"/>
      <c r="F130" s="94"/>
      <c r="G130" s="94"/>
      <c r="H130" s="95"/>
      <c r="I130" s="95"/>
      <c r="J130" s="258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82"/>
    </row>
    <row r="131" spans="1:27" ht="15" customHeight="1">
      <c r="A131" s="94"/>
      <c r="B131" s="94"/>
      <c r="C131" s="95"/>
      <c r="D131" s="95"/>
      <c r="E131" s="258"/>
      <c r="F131" s="94"/>
      <c r="G131" s="94"/>
      <c r="H131" s="95"/>
      <c r="I131" s="95"/>
      <c r="J131" s="258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82"/>
    </row>
    <row r="132" spans="1:27" ht="15" customHeight="1">
      <c r="A132" s="94"/>
      <c r="B132" s="94"/>
      <c r="C132" s="95"/>
      <c r="D132" s="95"/>
      <c r="E132" s="258"/>
      <c r="F132" s="94"/>
      <c r="G132" s="94"/>
      <c r="H132" s="95"/>
      <c r="I132" s="95"/>
      <c r="J132" s="258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82"/>
    </row>
    <row r="133" spans="1:27" ht="15" customHeight="1">
      <c r="Z133" s="181"/>
      <c r="AA133" s="82"/>
    </row>
    <row r="134" spans="1:27" ht="15" customHeight="1">
      <c r="Z134" s="181"/>
      <c r="AA134" s="82"/>
    </row>
    <row r="135" spans="1:27" ht="15" customHeight="1">
      <c r="Z135" s="181"/>
      <c r="AA135" s="82"/>
    </row>
    <row r="136" spans="1:27" ht="15" customHeight="1">
      <c r="Z136" s="181"/>
      <c r="AA136" s="94"/>
    </row>
    <row r="137" spans="1:27" ht="15" customHeight="1">
      <c r="Z137" s="181"/>
      <c r="AA137" s="94"/>
    </row>
  </sheetData>
  <mergeCells count="6">
    <mergeCell ref="AB4:AB5"/>
    <mergeCell ref="A4:A5"/>
    <mergeCell ref="B4:B5"/>
    <mergeCell ref="AC4:AC5"/>
    <mergeCell ref="C4:Z4"/>
    <mergeCell ref="AD4:AW4"/>
  </mergeCells>
  <phoneticPr fontId="23" type="noConversion"/>
  <hyperlinks>
    <hyperlink ref="L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>
    <tabColor rgb="FFFFC000"/>
    <pageSetUpPr fitToPage="1"/>
  </sheetPr>
  <dimension ref="A1:J36"/>
  <sheetViews>
    <sheetView topLeftCell="A25" workbookViewId="0">
      <selection activeCell="C41" sqref="C41"/>
    </sheetView>
  </sheetViews>
  <sheetFormatPr defaultRowHeight="15"/>
  <cols>
    <col min="1" max="1" width="14.85546875" style="32" customWidth="1"/>
    <col min="2" max="6" width="15.85546875" style="32" bestFit="1" customWidth="1"/>
    <col min="7" max="8" width="9.42578125" style="32" customWidth="1"/>
    <col min="9" max="16384" width="9.140625" style="32"/>
  </cols>
  <sheetData>
    <row r="1" spans="1:10">
      <c r="A1" s="119" t="str">
        <f>'Indice tavole'!C8</f>
        <v>Importazioni, esportazioni e saldi per provincia. Anni 2015-2019. Valori in milioni di euro e variazioni percentuali</v>
      </c>
    </row>
    <row r="2" spans="1:10">
      <c r="A2" s="119"/>
    </row>
    <row r="3" spans="1:10" ht="19.5" customHeight="1">
      <c r="A3" s="262" t="s">
        <v>563</v>
      </c>
      <c r="B3" s="264" t="s">
        <v>15</v>
      </c>
      <c r="C3" s="265"/>
      <c r="D3" s="265"/>
      <c r="E3" s="265"/>
      <c r="F3" s="265"/>
      <c r="G3" s="265"/>
      <c r="H3" s="265"/>
      <c r="I3" s="265"/>
      <c r="J3" s="266"/>
    </row>
    <row r="4" spans="1:10" ht="30">
      <c r="A4" s="263"/>
      <c r="B4" s="2">
        <v>2015</v>
      </c>
      <c r="C4" s="2">
        <v>2016</v>
      </c>
      <c r="D4" s="2">
        <v>2017</v>
      </c>
      <c r="E4" s="2">
        <v>2018</v>
      </c>
      <c r="F4" s="2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10" ht="15" customHeight="1">
      <c r="A5" s="4" t="s">
        <v>9</v>
      </c>
      <c r="B5" s="5">
        <v>860610311.99999976</v>
      </c>
      <c r="C5" s="5">
        <v>899848607.00000119</v>
      </c>
      <c r="D5" s="5">
        <v>819611240</v>
      </c>
      <c r="E5" s="5">
        <v>930977596.99999857</v>
      </c>
      <c r="F5" s="5">
        <v>867242272.99999881</v>
      </c>
      <c r="G5" s="126">
        <f>F5/B5*100-100</f>
        <v>0.77061137979939076</v>
      </c>
      <c r="H5" s="127">
        <f>F5/C5*100-100</f>
        <v>-3.6235355310165289</v>
      </c>
      <c r="I5" s="227">
        <f>F5/D5*100-100</f>
        <v>5.8114177399517928</v>
      </c>
      <c r="J5" s="227">
        <f>F5/E5*100-100</f>
        <v>-6.8460642023376153</v>
      </c>
    </row>
    <row r="6" spans="1:10" ht="15" customHeight="1">
      <c r="A6" s="4" t="s">
        <v>12</v>
      </c>
      <c r="B6" s="5">
        <v>6003746753.0000067</v>
      </c>
      <c r="C6" s="5">
        <v>5786104543.0000114</v>
      </c>
      <c r="D6" s="5">
        <v>6387556010.9999695</v>
      </c>
      <c r="E6" s="5">
        <v>6600614051.0000286</v>
      </c>
      <c r="F6" s="5">
        <v>6830882538.9999971</v>
      </c>
      <c r="G6" s="126">
        <f t="shared" ref="G6:G12" si="0">F6/B6*100-100</f>
        <v>13.776993268190068</v>
      </c>
      <c r="H6" s="127">
        <f t="shared" ref="H6:H12" si="1">F6/C6*100-100</f>
        <v>18.0566733323882</v>
      </c>
      <c r="I6" s="227">
        <f t="shared" ref="I6:I12" si="2">F6/D6*100-100</f>
        <v>6.9404718680600013</v>
      </c>
      <c r="J6" s="227">
        <f t="shared" ref="J6:J12" si="3">F6/E6*100-100</f>
        <v>3.4885919131278627</v>
      </c>
    </row>
    <row r="7" spans="1:10" ht="15" customHeight="1">
      <c r="A7" s="4" t="s">
        <v>13</v>
      </c>
      <c r="B7" s="5">
        <v>2277388737.0000038</v>
      </c>
      <c r="C7" s="5">
        <v>1961646939.9999938</v>
      </c>
      <c r="D7" s="5">
        <v>2360758802.0000157</v>
      </c>
      <c r="E7" s="5">
        <v>2972688177.99999</v>
      </c>
      <c r="F7" s="5">
        <v>3179131471.0000052</v>
      </c>
      <c r="G7" s="126">
        <f t="shared" si="0"/>
        <v>39.595468237357835</v>
      </c>
      <c r="H7" s="127">
        <f t="shared" si="1"/>
        <v>62.064406503242395</v>
      </c>
      <c r="I7" s="227">
        <f t="shared" si="2"/>
        <v>34.665662087404741</v>
      </c>
      <c r="J7" s="227">
        <f t="shared" si="3"/>
        <v>6.9446669357332098</v>
      </c>
    </row>
    <row r="8" spans="1:10" ht="15" customHeight="1">
      <c r="A8" s="4" t="s">
        <v>10</v>
      </c>
      <c r="B8" s="5">
        <v>6539314520.9999695</v>
      </c>
      <c r="C8" s="5">
        <v>6699347064.000001</v>
      </c>
      <c r="D8" s="5">
        <v>6927534196.9999685</v>
      </c>
      <c r="E8" s="5">
        <v>7138476180.9999819</v>
      </c>
      <c r="F8" s="5">
        <v>6997723023.9999828</v>
      </c>
      <c r="G8" s="126">
        <f t="shared" si="0"/>
        <v>7.010039072564993</v>
      </c>
      <c r="H8" s="127">
        <f t="shared" si="1"/>
        <v>4.4538065747235578</v>
      </c>
      <c r="I8" s="227">
        <f t="shared" si="2"/>
        <v>1.0131862940555294</v>
      </c>
      <c r="J8" s="227">
        <f t="shared" si="3"/>
        <v>-1.9717535427887611</v>
      </c>
    </row>
    <row r="9" spans="1:10" ht="15" customHeight="1">
      <c r="A9" s="4" t="s">
        <v>11</v>
      </c>
      <c r="B9" s="5">
        <v>4898521142.9999905</v>
      </c>
      <c r="C9" s="5">
        <v>5077419645.9999876</v>
      </c>
      <c r="D9" s="5">
        <v>5695182931.9999714</v>
      </c>
      <c r="E9" s="5">
        <v>5905737247.000021</v>
      </c>
      <c r="F9" s="5">
        <v>5385962630.9999962</v>
      </c>
      <c r="G9" s="126">
        <f t="shared" si="0"/>
        <v>9.9507886925538998</v>
      </c>
      <c r="H9" s="127">
        <f t="shared" si="1"/>
        <v>6.0767674628406922</v>
      </c>
      <c r="I9" s="227">
        <f t="shared" si="2"/>
        <v>-5.4295060350482203</v>
      </c>
      <c r="J9" s="227">
        <f t="shared" si="3"/>
        <v>-8.8011808561929854</v>
      </c>
    </row>
    <row r="10" spans="1:10" ht="15" customHeight="1">
      <c r="A10" s="4" t="s">
        <v>8</v>
      </c>
      <c r="B10" s="5">
        <v>8910113862.0000095</v>
      </c>
      <c r="C10" s="5">
        <v>8571909299.9999886</v>
      </c>
      <c r="D10" s="5">
        <v>9285640372.999979</v>
      </c>
      <c r="E10" s="5">
        <v>9417255235.9999771</v>
      </c>
      <c r="F10" s="5">
        <v>9021099337.9999771</v>
      </c>
      <c r="G10" s="126">
        <f t="shared" si="0"/>
        <v>1.245612320099525</v>
      </c>
      <c r="H10" s="127">
        <f t="shared" si="1"/>
        <v>5.2402565435449588</v>
      </c>
      <c r="I10" s="227">
        <f t="shared" si="2"/>
        <v>-2.8489261308160536</v>
      </c>
      <c r="J10" s="227">
        <f t="shared" si="3"/>
        <v>-4.2067023572387399</v>
      </c>
    </row>
    <row r="11" spans="1:10" ht="15" customHeight="1">
      <c r="A11" s="4" t="s">
        <v>7</v>
      </c>
      <c r="B11" s="5">
        <v>12419782983.00004</v>
      </c>
      <c r="C11" s="5">
        <v>13381318288.000031</v>
      </c>
      <c r="D11" s="5">
        <v>14682214220.999796</v>
      </c>
      <c r="E11" s="5">
        <v>15592629671.000019</v>
      </c>
      <c r="F11" s="5">
        <v>16179167078.000032</v>
      </c>
      <c r="G11" s="126">
        <f t="shared" si="0"/>
        <v>30.269321936991702</v>
      </c>
      <c r="H11" s="127">
        <f t="shared" si="1"/>
        <v>20.908618491714904</v>
      </c>
      <c r="I11" s="227">
        <f t="shared" si="2"/>
        <v>10.19568870517611</v>
      </c>
      <c r="J11" s="227">
        <f t="shared" si="3"/>
        <v>3.7616323825793643</v>
      </c>
    </row>
    <row r="12" spans="1:10" ht="15" customHeight="1">
      <c r="A12" s="6" t="s">
        <v>14</v>
      </c>
      <c r="B12" s="7">
        <f>SUM(B5:B11)</f>
        <v>41909478311.000015</v>
      </c>
      <c r="C12" s="7">
        <f>SUM(C5:C11)</f>
        <v>42377594388.000015</v>
      </c>
      <c r="D12" s="7">
        <f>SUM(D5:D11)</f>
        <v>46158497775.999695</v>
      </c>
      <c r="E12" s="7">
        <f>SUM(E5:E11)</f>
        <v>48558378161.000015</v>
      </c>
      <c r="F12" s="7">
        <f>SUM(F5:F11)</f>
        <v>48461208353.999992</v>
      </c>
      <c r="G12" s="228">
        <f t="shared" si="0"/>
        <v>15.633050820583321</v>
      </c>
      <c r="H12" s="229">
        <f t="shared" si="1"/>
        <v>14.355732206740512</v>
      </c>
      <c r="I12" s="230">
        <f t="shared" si="2"/>
        <v>4.9887034651236064</v>
      </c>
      <c r="J12" s="230">
        <f t="shared" si="3"/>
        <v>-0.20010925133834689</v>
      </c>
    </row>
    <row r="13" spans="1:10" ht="15" customHeight="1">
      <c r="B13" s="115"/>
      <c r="C13" s="115"/>
      <c r="D13" s="115"/>
      <c r="E13" s="115"/>
      <c r="F13" s="115"/>
      <c r="G13" s="120"/>
      <c r="H13" s="115"/>
      <c r="I13" s="115"/>
      <c r="J13" s="115"/>
    </row>
    <row r="14" spans="1:10" ht="22.5" customHeight="1">
      <c r="A14" s="262" t="s">
        <v>563</v>
      </c>
      <c r="B14" s="267" t="s">
        <v>16</v>
      </c>
      <c r="C14" s="268"/>
      <c r="D14" s="268"/>
      <c r="E14" s="268"/>
      <c r="F14" s="268"/>
      <c r="G14" s="268"/>
      <c r="H14" s="268"/>
      <c r="I14" s="268"/>
      <c r="J14" s="269"/>
    </row>
    <row r="15" spans="1:10" ht="30.75" customHeight="1">
      <c r="A15" s="263"/>
      <c r="B15" s="2">
        <v>2015</v>
      </c>
      <c r="C15" s="2">
        <v>2016</v>
      </c>
      <c r="D15" s="2">
        <v>2017</v>
      </c>
      <c r="E15" s="2">
        <v>2018</v>
      </c>
      <c r="F15" s="2">
        <v>2019</v>
      </c>
      <c r="G15" s="3" t="s">
        <v>585</v>
      </c>
      <c r="H15" s="3" t="s">
        <v>586</v>
      </c>
      <c r="I15" s="3" t="s">
        <v>587</v>
      </c>
      <c r="J15" s="3" t="s">
        <v>588</v>
      </c>
    </row>
    <row r="16" spans="1:10" ht="12.75" customHeight="1">
      <c r="A16" s="4" t="s">
        <v>9</v>
      </c>
      <c r="B16" s="5">
        <v>3781672533.0000076</v>
      </c>
      <c r="C16" s="5">
        <v>3856880963.000001</v>
      </c>
      <c r="D16" s="5">
        <v>3888870603.0000267</v>
      </c>
      <c r="E16" s="5">
        <v>3893914125.9999924</v>
      </c>
      <c r="F16" s="5">
        <v>4040031708.9999971</v>
      </c>
      <c r="G16" s="126">
        <f>F16/B16*100-100</f>
        <v>6.8318759423368931</v>
      </c>
      <c r="H16" s="127">
        <f>F16/C16*100-100</f>
        <v>4.7486751019024496</v>
      </c>
      <c r="I16" s="227">
        <f>F16/D16*100-100</f>
        <v>3.8870181456631485</v>
      </c>
      <c r="J16" s="227">
        <f>F16/E16*100-100</f>
        <v>3.7524603335334206</v>
      </c>
    </row>
    <row r="17" spans="1:10" ht="12.75" customHeight="1">
      <c r="A17" s="4" t="s">
        <v>12</v>
      </c>
      <c r="B17" s="5">
        <v>8742813813.0000763</v>
      </c>
      <c r="C17" s="5">
        <v>9124694547.0000343</v>
      </c>
      <c r="D17" s="5">
        <v>9554722038.9999676</v>
      </c>
      <c r="E17" s="5">
        <v>9987339438.000061</v>
      </c>
      <c r="F17" s="5">
        <v>10210868336.999966</v>
      </c>
      <c r="G17" s="126">
        <f t="shared" ref="G17:G23" si="4">F17/B17*100-100</f>
        <v>16.791556533172127</v>
      </c>
      <c r="H17" s="127">
        <f t="shared" ref="H17:H23" si="5">F17/C17*100-100</f>
        <v>11.903672878091442</v>
      </c>
      <c r="I17" s="227">
        <f t="shared" ref="I17:I23" si="6">F17/D17*100-100</f>
        <v>6.8672463240874322</v>
      </c>
      <c r="J17" s="227">
        <f t="shared" ref="J17:J23" si="7">F17/E17*100-100</f>
        <v>2.2381225789664967</v>
      </c>
    </row>
    <row r="18" spans="1:10">
      <c r="A18" s="4" t="s">
        <v>13</v>
      </c>
      <c r="B18" s="5">
        <v>1435032017.9999993</v>
      </c>
      <c r="C18" s="5">
        <v>1356677636.9999983</v>
      </c>
      <c r="D18" s="5">
        <v>1468604773.9999964</v>
      </c>
      <c r="E18" s="5">
        <v>1458582458.0000074</v>
      </c>
      <c r="F18" s="5">
        <v>1648890978.9999964</v>
      </c>
      <c r="G18" s="126">
        <f t="shared" si="4"/>
        <v>14.902730971679063</v>
      </c>
      <c r="H18" s="127">
        <f t="shared" si="5"/>
        <v>21.538892809213351</v>
      </c>
      <c r="I18" s="227">
        <f t="shared" si="6"/>
        <v>12.276019266161015</v>
      </c>
      <c r="J18" s="227">
        <f t="shared" si="7"/>
        <v>13.047498271776689</v>
      </c>
    </row>
    <row r="19" spans="1:10">
      <c r="A19" s="4" t="s">
        <v>10</v>
      </c>
      <c r="B19" s="5">
        <v>11919494345.000011</v>
      </c>
      <c r="C19" s="5">
        <v>12183684488.999928</v>
      </c>
      <c r="D19" s="5">
        <v>12955460161.999884</v>
      </c>
      <c r="E19" s="5">
        <v>13551361801.0002</v>
      </c>
      <c r="F19" s="5">
        <v>13540419688.000004</v>
      </c>
      <c r="G19" s="126">
        <f t="shared" si="4"/>
        <v>13.598943848485817</v>
      </c>
      <c r="H19" s="127">
        <f t="shared" si="5"/>
        <v>11.135672466116532</v>
      </c>
      <c r="I19" s="227">
        <f t="shared" si="6"/>
        <v>4.5151582320162191</v>
      </c>
      <c r="J19" s="227">
        <f t="shared" si="7"/>
        <v>-8.0745486401141875E-2</v>
      </c>
    </row>
    <row r="20" spans="1:10">
      <c r="A20" s="4" t="s">
        <v>11</v>
      </c>
      <c r="B20" s="5">
        <v>4386136292.9999981</v>
      </c>
      <c r="C20" s="5">
        <v>4595349889.0000048</v>
      </c>
      <c r="D20" s="5">
        <v>4717806727.0000153</v>
      </c>
      <c r="E20" s="5">
        <v>5039401498.999999</v>
      </c>
      <c r="F20" s="5">
        <v>4862387292.0000019</v>
      </c>
      <c r="G20" s="126">
        <f t="shared" si="4"/>
        <v>10.858098499129426</v>
      </c>
      <c r="H20" s="127">
        <f t="shared" si="5"/>
        <v>5.8110352737059401</v>
      </c>
      <c r="I20" s="227">
        <f t="shared" si="6"/>
        <v>3.0645715979111969</v>
      </c>
      <c r="J20" s="227">
        <f t="shared" si="7"/>
        <v>-3.5126037692198793</v>
      </c>
    </row>
    <row r="21" spans="1:10">
      <c r="A21" s="4" t="s">
        <v>8</v>
      </c>
      <c r="B21" s="5">
        <v>17110247540.999964</v>
      </c>
      <c r="C21" s="5">
        <v>16765978183.999887</v>
      </c>
      <c r="D21" s="5">
        <v>17703690990.999821</v>
      </c>
      <c r="E21" s="5">
        <v>17958633194.999687</v>
      </c>
      <c r="F21" s="5">
        <v>18450059216.999992</v>
      </c>
      <c r="G21" s="126">
        <f t="shared" si="4"/>
        <v>7.8304634271920435</v>
      </c>
      <c r="H21" s="127">
        <f t="shared" si="5"/>
        <v>10.044633331368985</v>
      </c>
      <c r="I21" s="227">
        <f t="shared" si="6"/>
        <v>4.2158904963920207</v>
      </c>
      <c r="J21" s="227">
        <f t="shared" si="7"/>
        <v>2.7364333168580686</v>
      </c>
    </row>
    <row r="22" spans="1:10">
      <c r="A22" s="4" t="s">
        <v>7</v>
      </c>
      <c r="B22" s="5">
        <v>10141177207.00005</v>
      </c>
      <c r="C22" s="5">
        <v>10437266372.000082</v>
      </c>
      <c r="D22" s="5">
        <v>11291451576.999851</v>
      </c>
      <c r="E22" s="5">
        <v>11423104095.000196</v>
      </c>
      <c r="F22" s="5">
        <v>11718172502.000004</v>
      </c>
      <c r="G22" s="126">
        <f t="shared" si="4"/>
        <v>15.550416512901649</v>
      </c>
      <c r="H22" s="127">
        <f t="shared" si="5"/>
        <v>12.272429239098386</v>
      </c>
      <c r="I22" s="227">
        <f t="shared" si="6"/>
        <v>3.7791502898472515</v>
      </c>
      <c r="J22" s="227">
        <f t="shared" si="7"/>
        <v>2.5830842872994282</v>
      </c>
    </row>
    <row r="23" spans="1:10">
      <c r="A23" s="6" t="s">
        <v>14</v>
      </c>
      <c r="B23" s="7">
        <f>SUM(B16:B22)</f>
        <v>57516573750.000107</v>
      </c>
      <c r="C23" s="7">
        <f>SUM(C16:C22)</f>
        <v>58320532080.999939</v>
      </c>
      <c r="D23" s="7">
        <f>SUM(D16:D22)</f>
        <v>61580606872.999557</v>
      </c>
      <c r="E23" s="7">
        <f>SUM(E16:E22)</f>
        <v>63312336612.000145</v>
      </c>
      <c r="F23" s="7">
        <f>SUM(F16:F22)</f>
        <v>64470829723.999954</v>
      </c>
      <c r="G23" s="228">
        <f t="shared" si="4"/>
        <v>12.090873152888108</v>
      </c>
      <c r="H23" s="229">
        <f t="shared" si="5"/>
        <v>10.545681638257378</v>
      </c>
      <c r="I23" s="230">
        <f t="shared" si="6"/>
        <v>4.6933978045410072</v>
      </c>
      <c r="J23" s="230">
        <f t="shared" si="7"/>
        <v>1.8298062810403906</v>
      </c>
    </row>
    <row r="25" spans="1:10" ht="21.75" customHeight="1">
      <c r="A25" s="262" t="s">
        <v>563</v>
      </c>
      <c r="B25" s="270" t="s">
        <v>44</v>
      </c>
      <c r="C25" s="271"/>
      <c r="D25" s="271"/>
      <c r="E25" s="271"/>
      <c r="F25" s="271"/>
      <c r="G25" s="271"/>
      <c r="H25" s="271"/>
      <c r="I25" s="271"/>
      <c r="J25" s="272"/>
    </row>
    <row r="26" spans="1:10" ht="30.75" customHeight="1">
      <c r="A26" s="263"/>
      <c r="B26" s="2">
        <v>2015</v>
      </c>
      <c r="C26" s="2">
        <v>2016</v>
      </c>
      <c r="D26" s="2">
        <v>2017</v>
      </c>
      <c r="E26" s="2">
        <v>2018</v>
      </c>
      <c r="F26" s="2">
        <v>2019</v>
      </c>
      <c r="G26" s="3" t="s">
        <v>585</v>
      </c>
      <c r="H26" s="3" t="s">
        <v>586</v>
      </c>
      <c r="I26" s="3" t="s">
        <v>587</v>
      </c>
      <c r="J26" s="3" t="s">
        <v>588</v>
      </c>
    </row>
    <row r="27" spans="1:10">
      <c r="A27" s="4" t="s">
        <v>9</v>
      </c>
      <c r="B27" s="5">
        <f t="shared" ref="B27:F34" si="8">B16-B5</f>
        <v>2921062221.0000076</v>
      </c>
      <c r="C27" s="5">
        <f t="shared" si="8"/>
        <v>2957032356</v>
      </c>
      <c r="D27" s="5">
        <f t="shared" si="8"/>
        <v>3069259363.0000267</v>
      </c>
      <c r="E27" s="5">
        <f>E16-E5</f>
        <v>2962936528.9999938</v>
      </c>
      <c r="F27" s="5">
        <f>F16-F5</f>
        <v>3172789435.9999981</v>
      </c>
      <c r="G27" s="126">
        <f>F27/B27*100-100</f>
        <v>8.617660150827362</v>
      </c>
      <c r="H27" s="127">
        <f>F27/C27*100-100</f>
        <v>7.2964057888042362</v>
      </c>
      <c r="I27" s="227">
        <f>F27/D27*100-100</f>
        <v>3.3731288482175188</v>
      </c>
      <c r="J27" s="227">
        <f>F27/E27*100-100</f>
        <v>7.0825987983897534</v>
      </c>
    </row>
    <row r="28" spans="1:10">
      <c r="A28" s="4" t="s">
        <v>12</v>
      </c>
      <c r="B28" s="5">
        <f t="shared" si="8"/>
        <v>2739067060.0000696</v>
      </c>
      <c r="C28" s="5">
        <f t="shared" si="8"/>
        <v>3338590004.0000229</v>
      </c>
      <c r="D28" s="5">
        <f t="shared" si="8"/>
        <v>3167166027.9999981</v>
      </c>
      <c r="E28" s="5">
        <f t="shared" si="8"/>
        <v>3386725387.0000324</v>
      </c>
      <c r="F28" s="5">
        <f t="shared" si="8"/>
        <v>3379985797.9999685</v>
      </c>
      <c r="G28" s="126">
        <f t="shared" ref="G28:G34" si="9">F28/B28*100-100</f>
        <v>23.39916197597158</v>
      </c>
      <c r="H28" s="127">
        <f t="shared" ref="H28:H34" si="10">F28/C28*100-100</f>
        <v>1.2399184670878611</v>
      </c>
      <c r="I28" s="227">
        <f t="shared" ref="I28:I34" si="11">F28/D28*100-100</f>
        <v>6.7195646871206662</v>
      </c>
      <c r="J28" s="227">
        <f t="shared" ref="J28:J34" si="12">F28/E28*100-100</f>
        <v>-0.19900016180626778</v>
      </c>
    </row>
    <row r="29" spans="1:10">
      <c r="A29" s="4" t="s">
        <v>13</v>
      </c>
      <c r="B29" s="5">
        <f t="shared" si="8"/>
        <v>-842356719.00000453</v>
      </c>
      <c r="C29" s="5">
        <f t="shared" si="8"/>
        <v>-604969302.99999547</v>
      </c>
      <c r="D29" s="5">
        <f t="shared" si="8"/>
        <v>-892154028.00001931</v>
      </c>
      <c r="E29" s="5">
        <f t="shared" si="8"/>
        <v>-1514105719.9999826</v>
      </c>
      <c r="F29" s="5">
        <f t="shared" si="8"/>
        <v>-1530240492.0000088</v>
      </c>
      <c r="G29" s="126">
        <f t="shared" si="9"/>
        <v>81.661813514898853</v>
      </c>
      <c r="H29" s="127">
        <f t="shared" si="10"/>
        <v>152.9451468713645</v>
      </c>
      <c r="I29" s="227">
        <f t="shared" si="11"/>
        <v>71.522006735811715</v>
      </c>
      <c r="J29" s="227">
        <f t="shared" si="12"/>
        <v>1.0656304765843174</v>
      </c>
    </row>
    <row r="30" spans="1:10">
      <c r="A30" s="4" t="s">
        <v>10</v>
      </c>
      <c r="B30" s="5">
        <f t="shared" si="8"/>
        <v>5380179824.000042</v>
      </c>
      <c r="C30" s="5">
        <f t="shared" si="8"/>
        <v>5484337424.9999266</v>
      </c>
      <c r="D30" s="5">
        <f t="shared" si="8"/>
        <v>6027925964.9999151</v>
      </c>
      <c r="E30" s="5">
        <f t="shared" si="8"/>
        <v>6412885620.0002184</v>
      </c>
      <c r="F30" s="5">
        <f t="shared" si="8"/>
        <v>6542696664.000021</v>
      </c>
      <c r="G30" s="126">
        <f t="shared" si="9"/>
        <v>21.607397485381341</v>
      </c>
      <c r="H30" s="127">
        <f t="shared" si="10"/>
        <v>19.297850532967686</v>
      </c>
      <c r="I30" s="227">
        <f t="shared" si="11"/>
        <v>8.5397647879060088</v>
      </c>
      <c r="J30" s="227">
        <f t="shared" si="12"/>
        <v>2.0242220381251315</v>
      </c>
    </row>
    <row r="31" spans="1:10">
      <c r="A31" s="4" t="s">
        <v>11</v>
      </c>
      <c r="B31" s="5">
        <f t="shared" si="8"/>
        <v>-512384849.99999237</v>
      </c>
      <c r="C31" s="5">
        <f t="shared" si="8"/>
        <v>-482069756.99998283</v>
      </c>
      <c r="D31" s="5">
        <f t="shared" si="8"/>
        <v>-977376204.99995613</v>
      </c>
      <c r="E31" s="5">
        <f t="shared" si="8"/>
        <v>-866335748.00002193</v>
      </c>
      <c r="F31" s="5">
        <f t="shared" si="8"/>
        <v>-523575338.99999428</v>
      </c>
      <c r="G31" s="126">
        <f t="shared" si="9"/>
        <v>2.1840007564630497</v>
      </c>
      <c r="H31" s="127">
        <f t="shared" si="10"/>
        <v>8.6098705420371289</v>
      </c>
      <c r="I31" s="227">
        <f t="shared" si="11"/>
        <v>-46.430521193216713</v>
      </c>
      <c r="J31" s="227">
        <f t="shared" si="12"/>
        <v>-39.564384800154748</v>
      </c>
    </row>
    <row r="32" spans="1:10">
      <c r="A32" s="4" t="s">
        <v>8</v>
      </c>
      <c r="B32" s="5">
        <f t="shared" si="8"/>
        <v>8200133678.9999542</v>
      </c>
      <c r="C32" s="5">
        <f t="shared" si="8"/>
        <v>8194068883.9998989</v>
      </c>
      <c r="D32" s="5">
        <f t="shared" si="8"/>
        <v>8418050617.9998417</v>
      </c>
      <c r="E32" s="5">
        <f t="shared" si="8"/>
        <v>8541377958.9997101</v>
      </c>
      <c r="F32" s="5">
        <f t="shared" si="8"/>
        <v>9428959879.0000153</v>
      </c>
      <c r="G32" s="126">
        <f t="shared" si="9"/>
        <v>14.985441068442711</v>
      </c>
      <c r="H32" s="127">
        <f t="shared" si="10"/>
        <v>15.070546909990213</v>
      </c>
      <c r="I32" s="227">
        <f t="shared" si="11"/>
        <v>12.008828490988208</v>
      </c>
      <c r="J32" s="227">
        <f t="shared" si="12"/>
        <v>10.391554199578493</v>
      </c>
    </row>
    <row r="33" spans="1:10">
      <c r="A33" s="4" t="s">
        <v>7</v>
      </c>
      <c r="B33" s="5">
        <f t="shared" si="8"/>
        <v>-2278605775.9999905</v>
      </c>
      <c r="C33" s="5">
        <f t="shared" si="8"/>
        <v>-2944051915.9999485</v>
      </c>
      <c r="D33" s="5">
        <f t="shared" si="8"/>
        <v>-3390762643.9999447</v>
      </c>
      <c r="E33" s="5">
        <f t="shared" si="8"/>
        <v>-4169525575.9998226</v>
      </c>
      <c r="F33" s="5">
        <f t="shared" si="8"/>
        <v>-4460994576.0000286</v>
      </c>
      <c r="G33" s="126">
        <f t="shared" si="9"/>
        <v>95.777375050419749</v>
      </c>
      <c r="H33" s="127">
        <f t="shared" si="10"/>
        <v>51.525676288383323</v>
      </c>
      <c r="I33" s="227">
        <f t="shared" si="11"/>
        <v>31.563162756139576</v>
      </c>
      <c r="J33" s="227">
        <f t="shared" si="12"/>
        <v>6.990459578373347</v>
      </c>
    </row>
    <row r="34" spans="1:10">
      <c r="A34" s="6" t="s">
        <v>14</v>
      </c>
      <c r="B34" s="7">
        <f t="shared" si="8"/>
        <v>15607095439.000092</v>
      </c>
      <c r="C34" s="7">
        <f t="shared" si="8"/>
        <v>15942937692.999924</v>
      </c>
      <c r="D34" s="7">
        <f t="shared" si="8"/>
        <v>15422109096.999863</v>
      </c>
      <c r="E34" s="7">
        <f>E23-E12</f>
        <v>14753958451.00013</v>
      </c>
      <c r="F34" s="7">
        <f>F23-F12</f>
        <v>16009621369.999962</v>
      </c>
      <c r="G34" s="228">
        <f t="shared" si="9"/>
        <v>2.5791213526766228</v>
      </c>
      <c r="H34" s="229">
        <f t="shared" si="10"/>
        <v>0.41826467796657596</v>
      </c>
      <c r="I34" s="230">
        <f t="shared" si="11"/>
        <v>3.8095455641303317</v>
      </c>
      <c r="J34" s="230">
        <f t="shared" si="12"/>
        <v>8.5106849336065125</v>
      </c>
    </row>
    <row r="36" spans="1:10">
      <c r="A36" s="32" t="s">
        <v>45</v>
      </c>
    </row>
  </sheetData>
  <mergeCells count="6">
    <mergeCell ref="A25:A26"/>
    <mergeCell ref="A3:A4"/>
    <mergeCell ref="A14:A15"/>
    <mergeCell ref="B3:J3"/>
    <mergeCell ref="B14:J14"/>
    <mergeCell ref="B25:J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>
    <tabColor rgb="FFFFC000"/>
    <pageSetUpPr fitToPage="1"/>
  </sheetPr>
  <dimension ref="A1:W227"/>
  <sheetViews>
    <sheetView topLeftCell="A217" workbookViewId="0">
      <selection activeCell="A227" sqref="A227"/>
    </sheetView>
  </sheetViews>
  <sheetFormatPr defaultRowHeight="15" customHeight="1"/>
  <cols>
    <col min="1" max="1" width="41" style="32" customWidth="1"/>
    <col min="2" max="6" width="17.42578125" style="32" bestFit="1" customWidth="1"/>
    <col min="7" max="10" width="9.7109375" style="32" customWidth="1"/>
    <col min="11" max="11" width="6.7109375" style="32" customWidth="1"/>
    <col min="12" max="12" width="16.28515625" style="32" customWidth="1"/>
    <col min="13" max="13" width="16" style="32" customWidth="1"/>
    <col min="14" max="15" width="15.7109375" style="32" customWidth="1"/>
    <col min="16" max="16" width="7.5703125" style="32" bestFit="1" customWidth="1"/>
    <col min="17" max="17" width="8.7109375" style="32" customWidth="1"/>
    <col min="18" max="21" width="16.7109375" style="32" customWidth="1"/>
    <col min="22" max="22" width="8.7109375" style="32" customWidth="1"/>
    <col min="23" max="23" width="6.7109375" style="32" customWidth="1"/>
    <col min="24" max="24" width="15.7109375" style="32" customWidth="1"/>
    <col min="25" max="25" width="16.42578125" style="32" customWidth="1"/>
    <col min="26" max="27" width="16.7109375" style="32" customWidth="1"/>
    <col min="28" max="29" width="9.140625" style="32"/>
    <col min="30" max="30" width="17.42578125" style="32" customWidth="1"/>
    <col min="31" max="31" width="16.85546875" style="32" customWidth="1"/>
    <col min="32" max="33" width="17.140625" style="32" customWidth="1"/>
    <col min="34" max="16384" width="9.140625" style="32"/>
  </cols>
  <sheetData>
    <row r="1" spans="1:22" ht="15" customHeight="1">
      <c r="A1" s="119" t="str">
        <f>'Indice tavole'!C9</f>
        <v>Importazioni per provincia e voce merceologica*. Anni 2015-2019. Valori in milioni di euro e variazioni percentuali rispetto all'anno precedente</v>
      </c>
      <c r="B1" s="119"/>
      <c r="V1" s="121" t="s">
        <v>110</v>
      </c>
    </row>
    <row r="2" spans="1:22" ht="15" customHeight="1">
      <c r="A2" s="119"/>
      <c r="B2" s="119"/>
    </row>
    <row r="3" spans="1:22" ht="16.5" customHeight="1">
      <c r="A3" s="122" t="s">
        <v>9</v>
      </c>
      <c r="B3" s="123"/>
      <c r="C3" s="123"/>
      <c r="D3" s="123"/>
      <c r="E3" s="123"/>
      <c r="F3" s="123"/>
      <c r="G3" s="123"/>
      <c r="H3" s="123"/>
      <c r="I3" s="123"/>
    </row>
    <row r="4" spans="1:22" ht="33.75" customHeight="1">
      <c r="A4" s="12" t="s">
        <v>46</v>
      </c>
      <c r="B4" s="12">
        <v>2015</v>
      </c>
      <c r="C4" s="12">
        <v>2016</v>
      </c>
      <c r="D4" s="124">
        <v>2017</v>
      </c>
      <c r="E4" s="124">
        <v>2018</v>
      </c>
      <c r="F4" s="124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22" ht="15" customHeight="1">
      <c r="A5" s="4" t="s">
        <v>17</v>
      </c>
      <c r="B5" s="125">
        <v>17532794.000000004</v>
      </c>
      <c r="C5" s="125">
        <v>17276989.999999993</v>
      </c>
      <c r="D5" s="125">
        <v>16855447.999999993</v>
      </c>
      <c r="E5" s="125">
        <v>17261762.999999996</v>
      </c>
      <c r="F5" s="5">
        <v>17468183.999999996</v>
      </c>
      <c r="G5" s="126">
        <f>F5/B5*100-100</f>
        <v>-0.36850943437769956</v>
      </c>
      <c r="H5" s="127">
        <f>F5/C5*100-100</f>
        <v>1.1066395245931346</v>
      </c>
      <c r="I5" s="227">
        <f>F5/D5*100-100</f>
        <v>3.6352400719340352</v>
      </c>
      <c r="J5" s="227">
        <f>F5/E5*100-100</f>
        <v>1.1958280275311353</v>
      </c>
    </row>
    <row r="6" spans="1:22" ht="15" customHeight="1">
      <c r="A6" s="4" t="s">
        <v>18</v>
      </c>
      <c r="B6" s="125">
        <v>1518995</v>
      </c>
      <c r="C6" s="125">
        <v>989657</v>
      </c>
      <c r="D6" s="125">
        <v>906642.99999999977</v>
      </c>
      <c r="E6" s="125">
        <v>736613.00000000012</v>
      </c>
      <c r="F6" s="125">
        <v>756341</v>
      </c>
      <c r="G6" s="126">
        <f t="shared" ref="G6:G33" si="0">F6/B6*100-100</f>
        <v>-50.207801868998907</v>
      </c>
      <c r="H6" s="127">
        <f t="shared" ref="H6:H33" si="1">F6/C6*100-100</f>
        <v>-23.575440784029212</v>
      </c>
      <c r="I6" s="227">
        <f t="shared" ref="I6:I33" si="2">F6/D6*100-100</f>
        <v>-16.577859201471782</v>
      </c>
      <c r="J6" s="227">
        <f t="shared" ref="J6:J33" si="3">F6/E6*100-100</f>
        <v>2.6782041587645011</v>
      </c>
    </row>
    <row r="7" spans="1:22" ht="15" customHeight="1">
      <c r="A7" s="4" t="s">
        <v>19</v>
      </c>
      <c r="B7" s="125">
        <v>632674</v>
      </c>
      <c r="C7" s="125">
        <v>482573.00000000012</v>
      </c>
      <c r="D7" s="125">
        <v>755021.00000000012</v>
      </c>
      <c r="E7" s="125">
        <v>874618.99999999965</v>
      </c>
      <c r="F7" s="125">
        <v>882710</v>
      </c>
      <c r="G7" s="126">
        <f t="shared" si="0"/>
        <v>39.520511353398433</v>
      </c>
      <c r="H7" s="127">
        <f t="shared" si="1"/>
        <v>82.917403170090296</v>
      </c>
      <c r="I7" s="227">
        <f t="shared" si="2"/>
        <v>16.911979931684002</v>
      </c>
      <c r="J7" s="227">
        <f t="shared" si="3"/>
        <v>0.92508852426031751</v>
      </c>
    </row>
    <row r="8" spans="1:22" ht="15" customHeight="1">
      <c r="A8" s="4" t="s">
        <v>20</v>
      </c>
      <c r="B8" s="125">
        <v>24866035.999999981</v>
      </c>
      <c r="C8" s="125">
        <v>28053334.999999981</v>
      </c>
      <c r="D8" s="125">
        <v>25701087.000000004</v>
      </c>
      <c r="E8" s="125">
        <v>29549260.999999978</v>
      </c>
      <c r="F8" s="125">
        <v>31429982.000000004</v>
      </c>
      <c r="G8" s="126">
        <f t="shared" si="0"/>
        <v>26.397235168484528</v>
      </c>
      <c r="H8" s="127">
        <f t="shared" si="1"/>
        <v>12.036526138514446</v>
      </c>
      <c r="I8" s="227">
        <f t="shared" si="2"/>
        <v>22.290477441673957</v>
      </c>
      <c r="J8" s="227">
        <f t="shared" si="3"/>
        <v>6.3646972423439934</v>
      </c>
    </row>
    <row r="9" spans="1:22" ht="15" customHeight="1">
      <c r="A9" s="4" t="s">
        <v>21</v>
      </c>
      <c r="B9" s="125">
        <v>3685419.0000000009</v>
      </c>
      <c r="C9" s="125">
        <v>3331052.9999999995</v>
      </c>
      <c r="D9" s="125">
        <v>3332178.9999999986</v>
      </c>
      <c r="E9" s="125">
        <v>3651780.0000000005</v>
      </c>
      <c r="F9" s="125">
        <v>4124321</v>
      </c>
      <c r="G9" s="126">
        <f t="shared" si="0"/>
        <v>11.909147915067436</v>
      </c>
      <c r="H9" s="127">
        <f t="shared" si="1"/>
        <v>23.814331384099873</v>
      </c>
      <c r="I9" s="227">
        <f t="shared" si="2"/>
        <v>23.772492414123064</v>
      </c>
      <c r="J9" s="227">
        <f t="shared" si="3"/>
        <v>12.940018292449153</v>
      </c>
    </row>
    <row r="10" spans="1:22" ht="15" customHeight="1">
      <c r="A10" s="4" t="s">
        <v>22</v>
      </c>
      <c r="B10" s="125">
        <v>9253582.9999999963</v>
      </c>
      <c r="C10" s="125">
        <v>11518036.999999996</v>
      </c>
      <c r="D10" s="125">
        <v>9462001.0000000019</v>
      </c>
      <c r="E10" s="125">
        <v>7302658.0000000093</v>
      </c>
      <c r="F10" s="125">
        <v>7330191</v>
      </c>
      <c r="G10" s="126">
        <f t="shared" si="0"/>
        <v>-20.785375783628851</v>
      </c>
      <c r="H10" s="127">
        <f t="shared" si="1"/>
        <v>-36.359025413792281</v>
      </c>
      <c r="I10" s="227">
        <f t="shared" si="2"/>
        <v>-22.530223786702223</v>
      </c>
      <c r="J10" s="227">
        <f t="shared" si="3"/>
        <v>0.37702710437747555</v>
      </c>
    </row>
    <row r="11" spans="1:22" ht="15" customHeight="1">
      <c r="A11" s="4" t="s">
        <v>23</v>
      </c>
      <c r="B11" s="125">
        <v>23035508.000000011</v>
      </c>
      <c r="C11" s="125">
        <v>24790171.00000003</v>
      </c>
      <c r="D11" s="125">
        <v>24801977</v>
      </c>
      <c r="E11" s="125">
        <v>21993689.000000007</v>
      </c>
      <c r="F11" s="125">
        <v>22618320</v>
      </c>
      <c r="G11" s="126">
        <f t="shared" si="0"/>
        <v>-1.8110649003269685</v>
      </c>
      <c r="H11" s="127">
        <f t="shared" si="1"/>
        <v>-8.7609359370696751</v>
      </c>
      <c r="I11" s="227">
        <f t="shared" si="2"/>
        <v>-8.8043666841558661</v>
      </c>
      <c r="J11" s="227">
        <f t="shared" si="3"/>
        <v>2.840046524255186</v>
      </c>
    </row>
    <row r="12" spans="1:22" ht="15" customHeight="1">
      <c r="A12" s="4" t="s">
        <v>24</v>
      </c>
      <c r="B12" s="125">
        <v>3857030.9999999991</v>
      </c>
      <c r="C12" s="125">
        <v>4824770.0000000047</v>
      </c>
      <c r="D12" s="125">
        <v>4722904.0000000037</v>
      </c>
      <c r="E12" s="125">
        <v>4983278</v>
      </c>
      <c r="F12" s="125">
        <v>4658160.9999999991</v>
      </c>
      <c r="G12" s="126">
        <f t="shared" si="0"/>
        <v>20.770639385579216</v>
      </c>
      <c r="H12" s="127">
        <f t="shared" si="1"/>
        <v>-3.4532008779694223</v>
      </c>
      <c r="I12" s="227">
        <f t="shared" si="2"/>
        <v>-1.370830319650878</v>
      </c>
      <c r="J12" s="227">
        <f t="shared" si="3"/>
        <v>-6.5241593986930013</v>
      </c>
    </row>
    <row r="13" spans="1:22" ht="15" customHeight="1">
      <c r="A13" s="4" t="s">
        <v>25</v>
      </c>
      <c r="B13" s="125">
        <v>52894543.000000015</v>
      </c>
      <c r="C13" s="125">
        <v>58812170.999999993</v>
      </c>
      <c r="D13" s="125">
        <v>51959984.999999963</v>
      </c>
      <c r="E13" s="125">
        <v>49603782.999999948</v>
      </c>
      <c r="F13" s="125">
        <v>54014214</v>
      </c>
      <c r="G13" s="126">
        <f t="shared" si="0"/>
        <v>2.1167987026563111</v>
      </c>
      <c r="H13" s="127">
        <f t="shared" si="1"/>
        <v>-8.1581021724227583</v>
      </c>
      <c r="I13" s="227">
        <f t="shared" si="2"/>
        <v>3.9534826655551143</v>
      </c>
      <c r="J13" s="227">
        <f t="shared" si="3"/>
        <v>8.8913198414726935</v>
      </c>
    </row>
    <row r="14" spans="1:22" ht="15" customHeight="1">
      <c r="A14" s="4" t="s">
        <v>26</v>
      </c>
      <c r="B14" s="125">
        <v>3160595.9999999991</v>
      </c>
      <c r="C14" s="125">
        <v>3157844.0000000009</v>
      </c>
      <c r="D14" s="125">
        <v>2867284.0000000005</v>
      </c>
      <c r="E14" s="125">
        <v>3436236.0000000009</v>
      </c>
      <c r="F14" s="125">
        <v>3512030.0000000005</v>
      </c>
      <c r="G14" s="126">
        <f t="shared" si="0"/>
        <v>11.119231942329904</v>
      </c>
      <c r="H14" s="127">
        <f t="shared" si="1"/>
        <v>11.216070204861282</v>
      </c>
      <c r="I14" s="227">
        <f t="shared" si="2"/>
        <v>22.486297136942127</v>
      </c>
      <c r="J14" s="227">
        <f t="shared" si="3"/>
        <v>2.205727429664293</v>
      </c>
    </row>
    <row r="15" spans="1:22" ht="15" customHeight="1">
      <c r="A15" s="4" t="s">
        <v>27</v>
      </c>
      <c r="B15" s="125">
        <v>1116386.0000000002</v>
      </c>
      <c r="C15" s="125">
        <v>574990.00000000035</v>
      </c>
      <c r="D15" s="125">
        <v>7471481.0000000037</v>
      </c>
      <c r="E15" s="125">
        <v>303626.00000000006</v>
      </c>
      <c r="F15" s="125">
        <v>261775</v>
      </c>
      <c r="G15" s="126">
        <f t="shared" si="0"/>
        <v>-76.551569080945129</v>
      </c>
      <c r="H15" s="127">
        <f t="shared" si="1"/>
        <v>-54.473121271674316</v>
      </c>
      <c r="I15" s="227">
        <f t="shared" si="2"/>
        <v>-96.496343897548556</v>
      </c>
      <c r="J15" s="227">
        <f t="shared" si="3"/>
        <v>-13.783733935828963</v>
      </c>
    </row>
    <row r="16" spans="1:22" ht="15" customHeight="1">
      <c r="A16" s="4" t="s">
        <v>28</v>
      </c>
      <c r="B16" s="125">
        <v>352023862.99999994</v>
      </c>
      <c r="C16" s="125">
        <v>354727310.99999994</v>
      </c>
      <c r="D16" s="125">
        <v>230837010.00000033</v>
      </c>
      <c r="E16" s="125">
        <v>307136639</v>
      </c>
      <c r="F16" s="125">
        <v>257790825.99999997</v>
      </c>
      <c r="G16" s="126">
        <f t="shared" si="0"/>
        <v>-26.768934411699234</v>
      </c>
      <c r="H16" s="127">
        <f t="shared" si="1"/>
        <v>-27.327043053642967</v>
      </c>
      <c r="I16" s="227">
        <f t="shared" si="2"/>
        <v>11.676557411655779</v>
      </c>
      <c r="J16" s="227">
        <f t="shared" si="3"/>
        <v>-16.066403917378295</v>
      </c>
    </row>
    <row r="17" spans="1:10" ht="15" customHeight="1">
      <c r="A17" s="4" t="s">
        <v>29</v>
      </c>
      <c r="B17" s="125">
        <v>2087853.0000000002</v>
      </c>
      <c r="C17" s="125">
        <v>2060503.9999999991</v>
      </c>
      <c r="D17" s="125">
        <v>916933.00000000151</v>
      </c>
      <c r="E17" s="125">
        <v>859619.99999999977</v>
      </c>
      <c r="F17" s="125">
        <v>1408699</v>
      </c>
      <c r="G17" s="126">
        <f t="shared" si="0"/>
        <v>-32.528822670944763</v>
      </c>
      <c r="H17" s="127">
        <f t="shared" si="1"/>
        <v>-31.633280013045322</v>
      </c>
      <c r="I17" s="227">
        <f t="shared" si="2"/>
        <v>53.631617577292729</v>
      </c>
      <c r="J17" s="227">
        <f t="shared" si="3"/>
        <v>63.874619017705555</v>
      </c>
    </row>
    <row r="18" spans="1:10" ht="15" customHeight="1">
      <c r="A18" s="4" t="s">
        <v>30</v>
      </c>
      <c r="B18" s="125">
        <v>12247353.000000006</v>
      </c>
      <c r="C18" s="125">
        <v>10963212.999999991</v>
      </c>
      <c r="D18" s="125">
        <v>11101652.999999985</v>
      </c>
      <c r="E18" s="125">
        <v>12552445.000000007</v>
      </c>
      <c r="F18" s="125">
        <v>11952775.999999996</v>
      </c>
      <c r="G18" s="126">
        <f t="shared" si="0"/>
        <v>-2.405229930091906</v>
      </c>
      <c r="H18" s="127">
        <f t="shared" si="1"/>
        <v>9.0262133920047631</v>
      </c>
      <c r="I18" s="227">
        <f t="shared" si="2"/>
        <v>7.6666330680666306</v>
      </c>
      <c r="J18" s="227">
        <f t="shared" si="3"/>
        <v>-4.7773083251909156</v>
      </c>
    </row>
    <row r="19" spans="1:10" ht="15" customHeight="1">
      <c r="A19" s="4" t="s">
        <v>31</v>
      </c>
      <c r="B19" s="125">
        <v>8496630.9999999981</v>
      </c>
      <c r="C19" s="125">
        <v>7737889.0000000037</v>
      </c>
      <c r="D19" s="125">
        <v>7598574.9999999981</v>
      </c>
      <c r="E19" s="125">
        <v>6923689.0000000047</v>
      </c>
      <c r="F19" s="125">
        <v>11344919.000000002</v>
      </c>
      <c r="G19" s="126">
        <f t="shared" si="0"/>
        <v>33.52255735243773</v>
      </c>
      <c r="H19" s="127">
        <f t="shared" si="1"/>
        <v>46.615168555661597</v>
      </c>
      <c r="I19" s="227">
        <f t="shared" si="2"/>
        <v>49.303244358317244</v>
      </c>
      <c r="J19" s="227">
        <f t="shared" si="3"/>
        <v>63.856565481205081</v>
      </c>
    </row>
    <row r="20" spans="1:10" ht="15" customHeight="1">
      <c r="A20" s="4" t="s">
        <v>32</v>
      </c>
      <c r="B20" s="125">
        <v>33524454.000000041</v>
      </c>
      <c r="C20" s="125">
        <v>38057217.00000003</v>
      </c>
      <c r="D20" s="125">
        <v>48748088.999999948</v>
      </c>
      <c r="E20" s="125">
        <v>52620358</v>
      </c>
      <c r="F20" s="125">
        <v>49395891</v>
      </c>
      <c r="G20" s="126">
        <f t="shared" si="0"/>
        <v>47.34286500236496</v>
      </c>
      <c r="H20" s="127">
        <f t="shared" si="1"/>
        <v>29.793755018923122</v>
      </c>
      <c r="I20" s="227">
        <f t="shared" si="2"/>
        <v>1.3288767073516397</v>
      </c>
      <c r="J20" s="227">
        <f t="shared" si="3"/>
        <v>-6.1277937333683639</v>
      </c>
    </row>
    <row r="21" spans="1:10" ht="15" customHeight="1">
      <c r="A21" s="4" t="s">
        <v>33</v>
      </c>
      <c r="B21" s="125">
        <v>15503270.999999998</v>
      </c>
      <c r="C21" s="125">
        <v>17822585.999999989</v>
      </c>
      <c r="D21" s="125">
        <v>20513581.999999993</v>
      </c>
      <c r="E21" s="125">
        <v>18928968.000000026</v>
      </c>
      <c r="F21" s="125">
        <v>16808008.000000004</v>
      </c>
      <c r="G21" s="126">
        <f t="shared" si="0"/>
        <v>8.4158820419252436</v>
      </c>
      <c r="H21" s="127">
        <f t="shared" si="1"/>
        <v>-5.6926531312570745</v>
      </c>
      <c r="I21" s="227">
        <f t="shared" si="2"/>
        <v>-18.064002669060869</v>
      </c>
      <c r="J21" s="227">
        <f t="shared" si="3"/>
        <v>-11.204836946208687</v>
      </c>
    </row>
    <row r="22" spans="1:10" ht="15" customHeight="1">
      <c r="A22" s="4" t="s">
        <v>34</v>
      </c>
      <c r="B22" s="125">
        <v>1833148.9999999995</v>
      </c>
      <c r="C22" s="125">
        <v>823069.00000000023</v>
      </c>
      <c r="D22" s="125">
        <v>2778701</v>
      </c>
      <c r="E22" s="125">
        <v>3461450</v>
      </c>
      <c r="F22" s="125">
        <v>1727977</v>
      </c>
      <c r="G22" s="126">
        <f t="shared" si="0"/>
        <v>-5.7372313979932699</v>
      </c>
      <c r="H22" s="127">
        <f t="shared" si="1"/>
        <v>109.94315178921812</v>
      </c>
      <c r="I22" s="227">
        <f t="shared" si="2"/>
        <v>-37.813496306367611</v>
      </c>
      <c r="J22" s="227">
        <f t="shared" si="3"/>
        <v>-50.079388695488888</v>
      </c>
    </row>
    <row r="23" spans="1:10" ht="15" customHeight="1">
      <c r="A23" s="4" t="s">
        <v>35</v>
      </c>
      <c r="B23" s="125">
        <v>14318</v>
      </c>
      <c r="C23" s="125">
        <v>21283</v>
      </c>
      <c r="D23" s="125">
        <v>15295</v>
      </c>
      <c r="E23" s="125">
        <v>209</v>
      </c>
      <c r="F23" s="125">
        <v>24667</v>
      </c>
      <c r="G23" s="126">
        <f t="shared" si="0"/>
        <v>72.279647995530098</v>
      </c>
      <c r="H23" s="127">
        <f t="shared" si="1"/>
        <v>15.900014095757186</v>
      </c>
      <c r="I23" s="227">
        <f t="shared" si="2"/>
        <v>61.274926446551177</v>
      </c>
      <c r="J23" s="227">
        <f t="shared" si="3"/>
        <v>11702.392344497608</v>
      </c>
    </row>
    <row r="24" spans="1:10" ht="15" customHeight="1">
      <c r="A24" s="4" t="s">
        <v>36</v>
      </c>
      <c r="B24" s="125">
        <v>53182438</v>
      </c>
      <c r="C24" s="125">
        <v>51995254.00000003</v>
      </c>
      <c r="D24" s="125">
        <v>62959483.000000045</v>
      </c>
      <c r="E24" s="125">
        <v>74195783.000000015</v>
      </c>
      <c r="F24" s="125">
        <v>58904877.00000003</v>
      </c>
      <c r="G24" s="126">
        <f t="shared" si="0"/>
        <v>10.760016304630554</v>
      </c>
      <c r="H24" s="127">
        <f t="shared" si="1"/>
        <v>13.288949410651981</v>
      </c>
      <c r="I24" s="227">
        <f t="shared" si="2"/>
        <v>-6.44002429308388</v>
      </c>
      <c r="J24" s="227">
        <f t="shared" si="3"/>
        <v>-20.60886128797911</v>
      </c>
    </row>
    <row r="25" spans="1:10" ht="15" customHeight="1">
      <c r="A25" s="4" t="s">
        <v>37</v>
      </c>
      <c r="B25" s="125">
        <v>16528885</v>
      </c>
      <c r="C25" s="125">
        <v>19190093.000000004</v>
      </c>
      <c r="D25" s="125">
        <v>19517473.999999989</v>
      </c>
      <c r="E25" s="125">
        <v>14679624.000000006</v>
      </c>
      <c r="F25" s="125">
        <v>17902881.999999993</v>
      </c>
      <c r="G25" s="126">
        <f t="shared" si="0"/>
        <v>8.3127022784658067</v>
      </c>
      <c r="H25" s="127">
        <f t="shared" si="1"/>
        <v>-6.7076850539495041</v>
      </c>
      <c r="I25" s="227">
        <f t="shared" si="2"/>
        <v>-8.2725459247441506</v>
      </c>
      <c r="J25" s="227">
        <f t="shared" si="3"/>
        <v>21.957360760738737</v>
      </c>
    </row>
    <row r="26" spans="1:10" ht="15" customHeight="1">
      <c r="A26" s="4" t="s">
        <v>38</v>
      </c>
      <c r="B26" s="125">
        <v>30258394.00000003</v>
      </c>
      <c r="C26" s="125">
        <v>31768432</v>
      </c>
      <c r="D26" s="125">
        <v>29233697.000000056</v>
      </c>
      <c r="E26" s="125">
        <v>36085248.999999978</v>
      </c>
      <c r="F26" s="125">
        <v>36754576.000000007</v>
      </c>
      <c r="G26" s="126">
        <f t="shared" si="0"/>
        <v>21.469024430047327</v>
      </c>
      <c r="H26" s="127">
        <f t="shared" si="1"/>
        <v>15.695278885656066</v>
      </c>
      <c r="I26" s="227">
        <f t="shared" si="2"/>
        <v>25.726746090307827</v>
      </c>
      <c r="J26" s="227">
        <f t="shared" si="3"/>
        <v>1.8548493319251662</v>
      </c>
    </row>
    <row r="27" spans="1:10" ht="15" customHeight="1">
      <c r="A27" s="4" t="s">
        <v>39</v>
      </c>
      <c r="B27" s="125">
        <v>945004.99999999988</v>
      </c>
      <c r="C27" s="125">
        <v>1277916.0000000002</v>
      </c>
      <c r="D27" s="125">
        <v>1563654.9999999995</v>
      </c>
      <c r="E27" s="125">
        <v>1313123.9999999995</v>
      </c>
      <c r="F27" s="125">
        <v>907936</v>
      </c>
      <c r="G27" s="126">
        <f t="shared" si="0"/>
        <v>-3.922624748017185</v>
      </c>
      <c r="H27" s="127">
        <f t="shared" si="1"/>
        <v>-28.951824689572732</v>
      </c>
      <c r="I27" s="227">
        <f t="shared" si="2"/>
        <v>-41.935017634964225</v>
      </c>
      <c r="J27" s="227">
        <f t="shared" si="3"/>
        <v>-30.856796464004901</v>
      </c>
    </row>
    <row r="28" spans="1:10" ht="15" customHeight="1">
      <c r="A28" s="4" t="s">
        <v>40</v>
      </c>
      <c r="B28" s="125">
        <v>58250296</v>
      </c>
      <c r="C28" s="125">
        <v>51269950.999999955</v>
      </c>
      <c r="D28" s="125">
        <v>51987988.000000015</v>
      </c>
      <c r="E28" s="125">
        <v>50477405.000000112</v>
      </c>
      <c r="F28" s="125">
        <v>47743576</v>
      </c>
      <c r="G28" s="126">
        <f t="shared" si="0"/>
        <v>-18.037195896824286</v>
      </c>
      <c r="H28" s="127">
        <f t="shared" si="1"/>
        <v>-6.8780541647093827</v>
      </c>
      <c r="I28" s="227">
        <f t="shared" si="2"/>
        <v>-8.1642167032892559</v>
      </c>
      <c r="J28" s="227">
        <f t="shared" si="3"/>
        <v>-5.4159460059408815</v>
      </c>
    </row>
    <row r="29" spans="1:10" ht="15" customHeight="1">
      <c r="A29" s="4" t="s">
        <v>41</v>
      </c>
      <c r="B29" s="125">
        <v>66277519.999999993</v>
      </c>
      <c r="C29" s="125">
        <v>78915889.999999955</v>
      </c>
      <c r="D29" s="125">
        <v>88162339.00000003</v>
      </c>
      <c r="E29" s="125">
        <v>86016122.000000209</v>
      </c>
      <c r="F29" s="125">
        <v>87767617.99999997</v>
      </c>
      <c r="G29" s="126">
        <f t="shared" si="0"/>
        <v>32.424414794035698</v>
      </c>
      <c r="H29" s="127">
        <f t="shared" si="1"/>
        <v>11.216661181924209</v>
      </c>
      <c r="I29" s="227">
        <f t="shared" si="2"/>
        <v>-0.44772065314653275</v>
      </c>
      <c r="J29" s="227">
        <f t="shared" si="3"/>
        <v>2.0362415315581899</v>
      </c>
    </row>
    <row r="30" spans="1:10" ht="15" customHeight="1">
      <c r="A30" s="4" t="s">
        <v>42</v>
      </c>
      <c r="B30" s="125">
        <v>28616573.999999955</v>
      </c>
      <c r="C30" s="125">
        <v>39085147.999999993</v>
      </c>
      <c r="D30" s="125">
        <v>34928801.000000007</v>
      </c>
      <c r="E30" s="125">
        <v>51253224</v>
      </c>
      <c r="F30" s="125">
        <v>54255272.000000007</v>
      </c>
      <c r="G30" s="126">
        <f t="shared" si="0"/>
        <v>89.593876611505237</v>
      </c>
      <c r="H30" s="127">
        <f t="shared" si="1"/>
        <v>38.813014089136942</v>
      </c>
      <c r="I30" s="227">
        <f t="shared" si="2"/>
        <v>55.33104614727543</v>
      </c>
      <c r="J30" s="227">
        <f t="shared" si="3"/>
        <v>5.8572861679881925</v>
      </c>
    </row>
    <row r="31" spans="1:10" ht="15" customHeight="1">
      <c r="A31" s="4" t="s">
        <v>43</v>
      </c>
      <c r="B31" s="125">
        <v>13466456.999999998</v>
      </c>
      <c r="C31" s="125">
        <v>13063778.999999989</v>
      </c>
      <c r="D31" s="125">
        <v>14233543.99999997</v>
      </c>
      <c r="E31" s="125">
        <v>15866623.999999981</v>
      </c>
      <c r="F31" s="125">
        <v>15703611</v>
      </c>
      <c r="G31" s="126">
        <f t="shared" si="0"/>
        <v>16.612788352571144</v>
      </c>
      <c r="H31" s="127">
        <f t="shared" si="1"/>
        <v>20.207261620087209</v>
      </c>
      <c r="I31" s="227">
        <f t="shared" si="2"/>
        <v>10.328186711616098</v>
      </c>
      <c r="J31" s="227">
        <f t="shared" si="3"/>
        <v>-1.0273956198872582</v>
      </c>
    </row>
    <row r="32" spans="1:10" ht="15" customHeight="1">
      <c r="A32" s="4" t="s">
        <v>5</v>
      </c>
      <c r="B32" s="125">
        <v>25800286.000000004</v>
      </c>
      <c r="C32" s="125">
        <v>27257481.000000022</v>
      </c>
      <c r="D32" s="125">
        <v>45678411.00000003</v>
      </c>
      <c r="E32" s="125">
        <v>58909758.000000007</v>
      </c>
      <c r="F32" s="125">
        <v>49791933</v>
      </c>
      <c r="G32" s="126">
        <f t="shared" si="0"/>
        <v>92.989849027254934</v>
      </c>
      <c r="H32" s="127">
        <f t="shared" si="1"/>
        <v>82.672540430276598</v>
      </c>
      <c r="I32" s="227">
        <f t="shared" si="2"/>
        <v>9.0053964442851679</v>
      </c>
      <c r="J32" s="227">
        <f t="shared" si="3"/>
        <v>-15.477614082203502</v>
      </c>
    </row>
    <row r="33" spans="1:23" ht="15" customHeight="1">
      <c r="A33" s="8" t="s">
        <v>6</v>
      </c>
      <c r="B33" s="85">
        <f>SUM(B5:B32)</f>
        <v>860610312</v>
      </c>
      <c r="C33" s="85">
        <f>SUM(C5:C32)</f>
        <v>899848607</v>
      </c>
      <c r="D33" s="85">
        <f>SUM(D5:D32)</f>
        <v>819611240.00000024</v>
      </c>
      <c r="E33" s="128">
        <f>SUM(E5:E32)</f>
        <v>930977597.00000036</v>
      </c>
      <c r="F33" s="128">
        <f>SUM(F5:F32)</f>
        <v>867242273</v>
      </c>
      <c r="G33" s="232">
        <f t="shared" si="0"/>
        <v>0.77061137979950445</v>
      </c>
      <c r="H33" s="172">
        <f t="shared" si="1"/>
        <v>-3.6235355310162731</v>
      </c>
      <c r="I33" s="233">
        <f t="shared" si="2"/>
        <v>5.8114177399519065</v>
      </c>
      <c r="J33" s="233">
        <f t="shared" si="3"/>
        <v>-6.8460642023376579</v>
      </c>
    </row>
    <row r="34" spans="1:23" ht="12.75" customHeight="1"/>
    <row r="35" spans="1:23" ht="24.75" customHeight="1">
      <c r="A35" s="119" t="s">
        <v>12</v>
      </c>
    </row>
    <row r="36" spans="1:23" ht="32.25" customHeight="1">
      <c r="A36" s="12" t="s">
        <v>46</v>
      </c>
      <c r="B36" s="12">
        <v>2015</v>
      </c>
      <c r="C36" s="12">
        <v>2016</v>
      </c>
      <c r="D36" s="124">
        <v>2017</v>
      </c>
      <c r="E36" s="124">
        <v>2018</v>
      </c>
      <c r="F36" s="124">
        <v>2019</v>
      </c>
      <c r="G36" s="3" t="s">
        <v>585</v>
      </c>
      <c r="H36" s="3" t="s">
        <v>586</v>
      </c>
      <c r="I36" s="147" t="s">
        <v>587</v>
      </c>
      <c r="J36" s="3" t="s">
        <v>588</v>
      </c>
      <c r="K36" s="129"/>
      <c r="L36" s="129"/>
      <c r="M36" s="130"/>
      <c r="N36" s="129"/>
      <c r="O36" s="129"/>
      <c r="P36" s="129"/>
      <c r="Q36" s="130"/>
      <c r="R36" s="129"/>
      <c r="S36" s="130"/>
      <c r="T36" s="129"/>
      <c r="U36" s="129"/>
      <c r="V36" s="130"/>
      <c r="W36" s="129"/>
    </row>
    <row r="37" spans="1:23" ht="12.75" customHeight="1">
      <c r="A37" s="4" t="s">
        <v>17</v>
      </c>
      <c r="B37" s="125">
        <v>360252323.00000018</v>
      </c>
      <c r="C37" s="125">
        <v>390024125.0000003</v>
      </c>
      <c r="D37" s="125">
        <v>435147994.99999928</v>
      </c>
      <c r="E37" s="125">
        <v>413047309.00000024</v>
      </c>
      <c r="F37" s="5">
        <v>424351987.99999976</v>
      </c>
      <c r="G37" s="126">
        <f>F37/B37*100-100</f>
        <v>17.792991441723345</v>
      </c>
      <c r="H37" s="127">
        <f>F37/C37*100-100</f>
        <v>8.8014717038335561</v>
      </c>
      <c r="I37" s="227">
        <f>F37/D37*100-100</f>
        <v>-2.4809966089811724</v>
      </c>
      <c r="J37" s="227">
        <f>F37/E37*100-100</f>
        <v>2.7368969010761646</v>
      </c>
    </row>
    <row r="38" spans="1:23" ht="15" customHeight="1">
      <c r="A38" s="4" t="s">
        <v>18</v>
      </c>
      <c r="B38" s="125">
        <v>10031295.000000002</v>
      </c>
      <c r="C38" s="125">
        <v>13186920.000000002</v>
      </c>
      <c r="D38" s="125">
        <v>9639302.9999999981</v>
      </c>
      <c r="E38" s="125">
        <v>9904079.0000000037</v>
      </c>
      <c r="F38" s="125">
        <v>8754222.9999999981</v>
      </c>
      <c r="G38" s="126">
        <f t="shared" ref="G38:G65" si="4">F38/B38*100-100</f>
        <v>-12.730878715061252</v>
      </c>
      <c r="H38" s="127">
        <f t="shared" ref="H38:H65" si="5">F38/C38*100-100</f>
        <v>-33.614346640458905</v>
      </c>
      <c r="I38" s="227">
        <f t="shared" ref="I38:I65" si="6">F38/D38*100-100</f>
        <v>-9.1819916854984314</v>
      </c>
      <c r="J38" s="227">
        <f t="shared" ref="J38:J65" si="7">F38/E38*100-100</f>
        <v>-11.609923547661566</v>
      </c>
    </row>
    <row r="39" spans="1:23" ht="15" customHeight="1">
      <c r="A39" s="4" t="s">
        <v>19</v>
      </c>
      <c r="B39" s="125">
        <v>6338566.9999999991</v>
      </c>
      <c r="C39" s="125">
        <v>3297507.9999999991</v>
      </c>
      <c r="D39" s="125">
        <v>3592888.0000000005</v>
      </c>
      <c r="E39" s="125">
        <v>15926875.000000024</v>
      </c>
      <c r="F39" s="125">
        <v>3914224</v>
      </c>
      <c r="G39" s="126">
        <f t="shared" si="4"/>
        <v>-38.247493479204365</v>
      </c>
      <c r="H39" s="127">
        <f t="shared" si="5"/>
        <v>18.702486847643769</v>
      </c>
      <c r="I39" s="227">
        <f t="shared" si="6"/>
        <v>8.9436687144158071</v>
      </c>
      <c r="J39" s="227">
        <f t="shared" si="7"/>
        <v>-75.423778989914879</v>
      </c>
    </row>
    <row r="40" spans="1:23" ht="15" customHeight="1">
      <c r="A40" s="4" t="s">
        <v>20</v>
      </c>
      <c r="B40" s="125">
        <v>434282755.00000066</v>
      </c>
      <c r="C40" s="125">
        <v>424598330.99999917</v>
      </c>
      <c r="D40" s="125">
        <v>426058484.00000131</v>
      </c>
      <c r="E40" s="125">
        <v>394526511.00000006</v>
      </c>
      <c r="F40" s="125">
        <v>413924088.99999988</v>
      </c>
      <c r="G40" s="126">
        <f t="shared" si="4"/>
        <v>-4.6878826675953889</v>
      </c>
      <c r="H40" s="127">
        <f t="shared" si="5"/>
        <v>-2.5139623075907167</v>
      </c>
      <c r="I40" s="227">
        <f t="shared" si="6"/>
        <v>-2.8480585308568607</v>
      </c>
      <c r="J40" s="227">
        <f t="shared" si="7"/>
        <v>4.9166728874146202</v>
      </c>
    </row>
    <row r="41" spans="1:23" ht="15" customHeight="1">
      <c r="A41" s="4" t="s">
        <v>21</v>
      </c>
      <c r="B41" s="125">
        <v>44124473</v>
      </c>
      <c r="C41" s="125">
        <v>36140609.000000007</v>
      </c>
      <c r="D41" s="125">
        <v>41058592.999999978</v>
      </c>
      <c r="E41" s="125">
        <v>42097661</v>
      </c>
      <c r="F41" s="125">
        <v>40508441</v>
      </c>
      <c r="G41" s="126">
        <f t="shared" si="4"/>
        <v>-8.1950712476497927</v>
      </c>
      <c r="H41" s="127">
        <f t="shared" si="5"/>
        <v>12.085662419246972</v>
      </c>
      <c r="I41" s="227">
        <f t="shared" si="6"/>
        <v>-1.339919270979351</v>
      </c>
      <c r="J41" s="227">
        <f t="shared" si="7"/>
        <v>-3.7750790952494953</v>
      </c>
    </row>
    <row r="42" spans="1:23" ht="15" customHeight="1">
      <c r="A42" s="4" t="s">
        <v>22</v>
      </c>
      <c r="B42" s="125">
        <v>103376857.99999999</v>
      </c>
      <c r="C42" s="125">
        <v>108439467.99999985</v>
      </c>
      <c r="D42" s="125">
        <v>109011459.9999999</v>
      </c>
      <c r="E42" s="125">
        <v>96749815.000000164</v>
      </c>
      <c r="F42" s="125">
        <v>90990234.000000015</v>
      </c>
      <c r="G42" s="126">
        <f t="shared" si="4"/>
        <v>-11.982008584551849</v>
      </c>
      <c r="H42" s="127">
        <f t="shared" si="5"/>
        <v>-16.091220587692163</v>
      </c>
      <c r="I42" s="227">
        <f t="shared" si="6"/>
        <v>-16.531496780246684</v>
      </c>
      <c r="J42" s="227">
        <f t="shared" si="7"/>
        <v>-5.9530666802826886</v>
      </c>
    </row>
    <row r="43" spans="1:23" ht="15" customHeight="1">
      <c r="A43" s="4" t="s">
        <v>23</v>
      </c>
      <c r="B43" s="125">
        <v>150667095.00000009</v>
      </c>
      <c r="C43" s="125">
        <v>139799409.00000012</v>
      </c>
      <c r="D43" s="125">
        <v>144939575</v>
      </c>
      <c r="E43" s="125">
        <v>146886595.00000012</v>
      </c>
      <c r="F43" s="125">
        <v>146393786.99999997</v>
      </c>
      <c r="G43" s="126">
        <f t="shared" si="4"/>
        <v>-2.8362583084250161</v>
      </c>
      <c r="H43" s="127">
        <f t="shared" si="5"/>
        <v>4.7170285247771346</v>
      </c>
      <c r="I43" s="227">
        <f t="shared" si="6"/>
        <v>1.0033229364719602</v>
      </c>
      <c r="J43" s="227">
        <f t="shared" si="7"/>
        <v>-0.33550236493680075</v>
      </c>
    </row>
    <row r="44" spans="1:23" ht="15" customHeight="1">
      <c r="A44" s="4" t="s">
        <v>24</v>
      </c>
      <c r="B44" s="125">
        <v>37602719</v>
      </c>
      <c r="C44" s="125">
        <v>41086916.000000022</v>
      </c>
      <c r="D44" s="125">
        <v>39482476.000000007</v>
      </c>
      <c r="E44" s="125">
        <v>41234210</v>
      </c>
      <c r="F44" s="125">
        <v>38732990.999999985</v>
      </c>
      <c r="G44" s="126">
        <f t="shared" si="4"/>
        <v>3.0058251904602713</v>
      </c>
      <c r="H44" s="127">
        <f t="shared" si="5"/>
        <v>-5.7291352799514925</v>
      </c>
      <c r="I44" s="227">
        <f t="shared" si="6"/>
        <v>-1.8982725399491756</v>
      </c>
      <c r="J44" s="227">
        <f t="shared" si="7"/>
        <v>-6.0658831586685267</v>
      </c>
    </row>
    <row r="45" spans="1:23" ht="15" customHeight="1">
      <c r="A45" s="4" t="s">
        <v>25</v>
      </c>
      <c r="B45" s="125">
        <v>82591547.999999985</v>
      </c>
      <c r="C45" s="125">
        <v>75960529</v>
      </c>
      <c r="D45" s="125">
        <v>88561428.999999911</v>
      </c>
      <c r="E45" s="125">
        <v>93789977.999999747</v>
      </c>
      <c r="F45" s="125">
        <v>91474082.999999925</v>
      </c>
      <c r="G45" s="126">
        <f t="shared" si="4"/>
        <v>10.754774810613725</v>
      </c>
      <c r="H45" s="127">
        <f t="shared" si="5"/>
        <v>20.423177937583773</v>
      </c>
      <c r="I45" s="227">
        <f t="shared" si="6"/>
        <v>3.2888516286249398</v>
      </c>
      <c r="J45" s="227">
        <f t="shared" si="7"/>
        <v>-2.4692350391635927</v>
      </c>
    </row>
    <row r="46" spans="1:23" ht="15" customHeight="1">
      <c r="A46" s="4" t="s">
        <v>26</v>
      </c>
      <c r="B46" s="125">
        <v>324413476.00000012</v>
      </c>
      <c r="C46" s="125">
        <v>332824166.00000024</v>
      </c>
      <c r="D46" s="125">
        <v>335678117.99999994</v>
      </c>
      <c r="E46" s="125">
        <v>363290270.00000024</v>
      </c>
      <c r="F46" s="125">
        <v>358842825.99999994</v>
      </c>
      <c r="G46" s="126">
        <f t="shared" si="4"/>
        <v>10.612798957833618</v>
      </c>
      <c r="H46" s="127">
        <f t="shared" si="5"/>
        <v>7.8175393069263208</v>
      </c>
      <c r="I46" s="227">
        <f t="shared" si="6"/>
        <v>6.9008692428381693</v>
      </c>
      <c r="J46" s="227">
        <f t="shared" si="7"/>
        <v>-1.2242122531936417</v>
      </c>
    </row>
    <row r="47" spans="1:23" ht="15" customHeight="1">
      <c r="A47" s="4" t="s">
        <v>27</v>
      </c>
      <c r="B47" s="125">
        <v>28880345.000000015</v>
      </c>
      <c r="C47" s="125">
        <v>25849988.999999993</v>
      </c>
      <c r="D47" s="125">
        <v>19559274.999999989</v>
      </c>
      <c r="E47" s="125">
        <v>19179874.999999989</v>
      </c>
      <c r="F47" s="125">
        <v>30864079.000000007</v>
      </c>
      <c r="G47" s="126">
        <f t="shared" si="4"/>
        <v>6.8688029869448997</v>
      </c>
      <c r="H47" s="127">
        <f t="shared" si="5"/>
        <v>19.396874791706935</v>
      </c>
      <c r="I47" s="227">
        <f t="shared" si="6"/>
        <v>57.797663768212402</v>
      </c>
      <c r="J47" s="227">
        <f t="shared" si="7"/>
        <v>60.919083153566049</v>
      </c>
    </row>
    <row r="48" spans="1:23" ht="15" customHeight="1">
      <c r="A48" s="4" t="s">
        <v>28</v>
      </c>
      <c r="B48" s="125">
        <v>188725316.00000012</v>
      </c>
      <c r="C48" s="125">
        <v>206421993.00000009</v>
      </c>
      <c r="D48" s="125">
        <v>371340131.99999976</v>
      </c>
      <c r="E48" s="125">
        <v>412606961.99999988</v>
      </c>
      <c r="F48" s="125">
        <v>478593773.00000012</v>
      </c>
      <c r="G48" s="126">
        <f t="shared" si="4"/>
        <v>153.59277872397351</v>
      </c>
      <c r="H48" s="127">
        <f t="shared" si="5"/>
        <v>131.85212294699622</v>
      </c>
      <c r="I48" s="227">
        <f t="shared" si="6"/>
        <v>28.882857455331646</v>
      </c>
      <c r="J48" s="227">
        <f t="shared" si="7"/>
        <v>15.992655741955275</v>
      </c>
    </row>
    <row r="49" spans="1:10" ht="15" customHeight="1">
      <c r="A49" s="4" t="s">
        <v>29</v>
      </c>
      <c r="B49" s="125">
        <v>25649214.000000004</v>
      </c>
      <c r="C49" s="125">
        <v>26769251.000000034</v>
      </c>
      <c r="D49" s="125">
        <v>27363649.000000011</v>
      </c>
      <c r="E49" s="125">
        <v>28340157.00000006</v>
      </c>
      <c r="F49" s="125">
        <v>27174251</v>
      </c>
      <c r="G49" s="126">
        <f t="shared" si="4"/>
        <v>5.9457455499415772</v>
      </c>
      <c r="H49" s="127">
        <f t="shared" si="5"/>
        <v>1.5129298910902236</v>
      </c>
      <c r="I49" s="227">
        <f t="shared" si="6"/>
        <v>-0.69215183983689599</v>
      </c>
      <c r="J49" s="227">
        <f t="shared" si="7"/>
        <v>-4.1139715633899243</v>
      </c>
    </row>
    <row r="50" spans="1:10" ht="15" customHeight="1">
      <c r="A50" s="4" t="s">
        <v>30</v>
      </c>
      <c r="B50" s="125">
        <v>69315305.999999911</v>
      </c>
      <c r="C50" s="125">
        <v>73848359.999999925</v>
      </c>
      <c r="D50" s="125">
        <v>70187407.000000045</v>
      </c>
      <c r="E50" s="125">
        <v>73536344.000000045</v>
      </c>
      <c r="F50" s="125">
        <v>70210056.99999997</v>
      </c>
      <c r="G50" s="126">
        <f t="shared" si="4"/>
        <v>1.2908418813011764</v>
      </c>
      <c r="H50" s="127">
        <f t="shared" si="5"/>
        <v>-4.9267214600296541</v>
      </c>
      <c r="I50" s="227">
        <f t="shared" si="6"/>
        <v>3.2270746232200054E-2</v>
      </c>
      <c r="J50" s="227">
        <f t="shared" si="7"/>
        <v>-4.5233238682631196</v>
      </c>
    </row>
    <row r="51" spans="1:10" ht="15" customHeight="1">
      <c r="A51" s="4" t="s">
        <v>31</v>
      </c>
      <c r="B51" s="125">
        <v>239204131.99999943</v>
      </c>
      <c r="C51" s="125">
        <v>233372467.00000006</v>
      </c>
      <c r="D51" s="125">
        <v>254554357.00000036</v>
      </c>
      <c r="E51" s="125">
        <v>282169049.99999988</v>
      </c>
      <c r="F51" s="125">
        <v>279148471.00000012</v>
      </c>
      <c r="G51" s="126">
        <f t="shared" si="4"/>
        <v>16.698849917860443</v>
      </c>
      <c r="H51" s="127">
        <f t="shared" si="5"/>
        <v>19.614997685223969</v>
      </c>
      <c r="I51" s="227">
        <f t="shared" si="6"/>
        <v>9.6616354517945666</v>
      </c>
      <c r="J51" s="227">
        <f t="shared" si="7"/>
        <v>-1.0704855830218634</v>
      </c>
    </row>
    <row r="52" spans="1:10" ht="15" customHeight="1">
      <c r="A52" s="4" t="s">
        <v>32</v>
      </c>
      <c r="B52" s="125">
        <v>836428160.99999964</v>
      </c>
      <c r="C52" s="125">
        <v>688090618.99999833</v>
      </c>
      <c r="D52" s="125">
        <v>722938819.99999952</v>
      </c>
      <c r="E52" s="125">
        <v>776506827.00000095</v>
      </c>
      <c r="F52" s="125">
        <v>797292419.00000036</v>
      </c>
      <c r="G52" s="126">
        <f t="shared" si="4"/>
        <v>-4.678912526475699</v>
      </c>
      <c r="H52" s="127">
        <f t="shared" si="5"/>
        <v>15.870264320520008</v>
      </c>
      <c r="I52" s="227">
        <f t="shared" si="6"/>
        <v>10.284908894503815</v>
      </c>
      <c r="J52" s="227">
        <f t="shared" si="7"/>
        <v>2.6768073733882858</v>
      </c>
    </row>
    <row r="53" spans="1:10" ht="15" customHeight="1">
      <c r="A53" s="4" t="s">
        <v>33</v>
      </c>
      <c r="B53" s="125">
        <v>355120801.00000036</v>
      </c>
      <c r="C53" s="125">
        <v>341611231.99999964</v>
      </c>
      <c r="D53" s="125">
        <v>332091660.99999994</v>
      </c>
      <c r="E53" s="125">
        <v>253411129.99999899</v>
      </c>
      <c r="F53" s="125">
        <v>266747618.00000024</v>
      </c>
      <c r="G53" s="126">
        <f t="shared" si="4"/>
        <v>-24.885386254802924</v>
      </c>
      <c r="H53" s="127">
        <f t="shared" si="5"/>
        <v>-21.914857296026938</v>
      </c>
      <c r="I53" s="227">
        <f t="shared" si="6"/>
        <v>-19.676508227648554</v>
      </c>
      <c r="J53" s="227">
        <f t="shared" si="7"/>
        <v>5.2627869975566171</v>
      </c>
    </row>
    <row r="54" spans="1:10" ht="15" customHeight="1">
      <c r="A54" s="4" t="s">
        <v>34</v>
      </c>
      <c r="B54" s="125">
        <v>58562721.99999994</v>
      </c>
      <c r="C54" s="125">
        <v>68282396.999999955</v>
      </c>
      <c r="D54" s="125">
        <v>63375223.000000075</v>
      </c>
      <c r="E54" s="125">
        <v>65475756.999999985</v>
      </c>
      <c r="F54" s="125">
        <v>63673586.000000015</v>
      </c>
      <c r="G54" s="126">
        <f t="shared" si="4"/>
        <v>8.7271626479385418</v>
      </c>
      <c r="H54" s="127">
        <f t="shared" si="5"/>
        <v>-6.7496327054832932</v>
      </c>
      <c r="I54" s="227">
        <f t="shared" si="6"/>
        <v>0.47078808700986485</v>
      </c>
      <c r="J54" s="227">
        <f t="shared" si="7"/>
        <v>-2.7524248402351077</v>
      </c>
    </row>
    <row r="55" spans="1:10" ht="15" customHeight="1">
      <c r="A55" s="4" t="s">
        <v>35</v>
      </c>
      <c r="B55" s="125">
        <v>1007434.9999999997</v>
      </c>
      <c r="C55" s="125">
        <v>1148491</v>
      </c>
      <c r="D55" s="125">
        <v>1105155.9999999995</v>
      </c>
      <c r="E55" s="125">
        <v>938666</v>
      </c>
      <c r="F55" s="125">
        <v>627139</v>
      </c>
      <c r="G55" s="126">
        <f t="shared" si="4"/>
        <v>-37.748936655962893</v>
      </c>
      <c r="H55" s="127">
        <f t="shared" si="5"/>
        <v>-45.394522029341111</v>
      </c>
      <c r="I55" s="227">
        <f t="shared" si="6"/>
        <v>-43.253350658187593</v>
      </c>
      <c r="J55" s="227">
        <f t="shared" si="7"/>
        <v>-33.188269309850355</v>
      </c>
    </row>
    <row r="56" spans="1:10" ht="15" customHeight="1">
      <c r="A56" s="4" t="s">
        <v>36</v>
      </c>
      <c r="B56" s="125">
        <v>777188467.9999994</v>
      </c>
      <c r="C56" s="125">
        <v>594585863.99999869</v>
      </c>
      <c r="D56" s="125">
        <v>786570911.99999988</v>
      </c>
      <c r="E56" s="125">
        <v>834264634.00000179</v>
      </c>
      <c r="F56" s="125">
        <v>788656646.99999952</v>
      </c>
      <c r="G56" s="126">
        <f t="shared" si="4"/>
        <v>1.4755981942851122</v>
      </c>
      <c r="H56" s="127">
        <f t="shared" si="5"/>
        <v>32.639656397885915</v>
      </c>
      <c r="I56" s="227">
        <f t="shared" si="6"/>
        <v>0.2651680818829476</v>
      </c>
      <c r="J56" s="227">
        <f t="shared" si="7"/>
        <v>-5.4668489039656549</v>
      </c>
    </row>
    <row r="57" spans="1:10" ht="15" customHeight="1">
      <c r="A57" s="4" t="s">
        <v>37</v>
      </c>
      <c r="B57" s="125">
        <v>188024312.99999952</v>
      </c>
      <c r="C57" s="125">
        <v>196645524.00000018</v>
      </c>
      <c r="D57" s="125">
        <v>210680906.00000077</v>
      </c>
      <c r="E57" s="125">
        <v>242427635.99999967</v>
      </c>
      <c r="F57" s="125">
        <v>237512313.99999997</v>
      </c>
      <c r="G57" s="126">
        <f t="shared" si="4"/>
        <v>26.320000967109266</v>
      </c>
      <c r="H57" s="127">
        <f t="shared" si="5"/>
        <v>20.781957894958111</v>
      </c>
      <c r="I57" s="227">
        <f t="shared" si="6"/>
        <v>12.735567028556034</v>
      </c>
      <c r="J57" s="227">
        <f t="shared" si="7"/>
        <v>-2.0275419424540075</v>
      </c>
    </row>
    <row r="58" spans="1:10" ht="15" customHeight="1">
      <c r="A58" s="4" t="s">
        <v>38</v>
      </c>
      <c r="B58" s="125">
        <v>217196691.99999979</v>
      </c>
      <c r="C58" s="125">
        <v>220573343.00000027</v>
      </c>
      <c r="D58" s="125">
        <v>227472858.00000045</v>
      </c>
      <c r="E58" s="125">
        <v>253838442.9999997</v>
      </c>
      <c r="F58" s="125">
        <v>271149296.99999994</v>
      </c>
      <c r="G58" s="126">
        <f t="shared" si="4"/>
        <v>24.840435875515169</v>
      </c>
      <c r="H58" s="127">
        <f t="shared" si="5"/>
        <v>22.92931381105268</v>
      </c>
      <c r="I58" s="227">
        <f t="shared" si="6"/>
        <v>19.200725477322408</v>
      </c>
      <c r="J58" s="227">
        <f t="shared" si="7"/>
        <v>6.8196344869639205</v>
      </c>
    </row>
    <row r="59" spans="1:10" ht="15" customHeight="1">
      <c r="A59" s="4" t="s">
        <v>39</v>
      </c>
      <c r="B59" s="125">
        <v>23774348.999999996</v>
      </c>
      <c r="C59" s="125">
        <v>21087513.999999993</v>
      </c>
      <c r="D59" s="125">
        <v>19405340</v>
      </c>
      <c r="E59" s="125">
        <v>18867493.000000004</v>
      </c>
      <c r="F59" s="125">
        <v>15880505.999999998</v>
      </c>
      <c r="G59" s="126">
        <f t="shared" si="4"/>
        <v>-33.203193071658859</v>
      </c>
      <c r="H59" s="127">
        <f t="shared" si="5"/>
        <v>-24.692374833752311</v>
      </c>
      <c r="I59" s="227">
        <f t="shared" si="6"/>
        <v>-18.164247573090719</v>
      </c>
      <c r="J59" s="227">
        <f t="shared" si="7"/>
        <v>-15.831393179793437</v>
      </c>
    </row>
    <row r="60" spans="1:10" ht="15" customHeight="1">
      <c r="A60" s="4" t="s">
        <v>40</v>
      </c>
      <c r="B60" s="125">
        <v>265478331.99999985</v>
      </c>
      <c r="C60" s="125">
        <v>287281923.99999994</v>
      </c>
      <c r="D60" s="125">
        <v>281743220.99999958</v>
      </c>
      <c r="E60" s="125">
        <v>285928171.99999869</v>
      </c>
      <c r="F60" s="125">
        <v>283505138.00000018</v>
      </c>
      <c r="G60" s="126">
        <f t="shared" si="4"/>
        <v>6.7903116100640233</v>
      </c>
      <c r="H60" s="127">
        <f t="shared" si="5"/>
        <v>-1.31466189985548</v>
      </c>
      <c r="I60" s="227">
        <f t="shared" si="6"/>
        <v>0.62536269506219355</v>
      </c>
      <c r="J60" s="227">
        <f t="shared" si="7"/>
        <v>-0.84742751406760419</v>
      </c>
    </row>
    <row r="61" spans="1:10" ht="15" customHeight="1">
      <c r="A61" s="4" t="s">
        <v>41</v>
      </c>
      <c r="B61" s="125">
        <v>531252193.99999815</v>
      </c>
      <c r="C61" s="125">
        <v>522425404.99999958</v>
      </c>
      <c r="D61" s="125">
        <v>524687492.00000083</v>
      </c>
      <c r="E61" s="125">
        <v>589046511.00000024</v>
      </c>
      <c r="F61" s="125">
        <v>606156834.00000012</v>
      </c>
      <c r="G61" s="126">
        <f t="shared" si="4"/>
        <v>14.099638711327799</v>
      </c>
      <c r="H61" s="127">
        <f t="shared" si="5"/>
        <v>16.027442042180269</v>
      </c>
      <c r="I61" s="227">
        <f t="shared" si="6"/>
        <v>15.527212529777472</v>
      </c>
      <c r="J61" s="227">
        <f t="shared" si="7"/>
        <v>2.9047490614879194</v>
      </c>
    </row>
    <row r="62" spans="1:10" ht="15" customHeight="1">
      <c r="A62" s="4" t="s">
        <v>42</v>
      </c>
      <c r="B62" s="125">
        <v>477639886.99999994</v>
      </c>
      <c r="C62" s="125">
        <v>536026060.99999988</v>
      </c>
      <c r="D62" s="125">
        <v>626200305.99999917</v>
      </c>
      <c r="E62" s="125">
        <v>547074908.00000024</v>
      </c>
      <c r="F62" s="125">
        <v>693181757.00000024</v>
      </c>
      <c r="G62" s="126">
        <f t="shared" si="4"/>
        <v>45.126438529619776</v>
      </c>
      <c r="H62" s="127">
        <f t="shared" si="5"/>
        <v>29.318667026527351</v>
      </c>
      <c r="I62" s="227">
        <f t="shared" si="6"/>
        <v>10.696489662846176</v>
      </c>
      <c r="J62" s="227">
        <f t="shared" si="7"/>
        <v>26.706918351298242</v>
      </c>
    </row>
    <row r="63" spans="1:10" ht="15" customHeight="1">
      <c r="A63" s="4" t="s">
        <v>43</v>
      </c>
      <c r="B63" s="125">
        <v>102208965.99999985</v>
      </c>
      <c r="C63" s="125">
        <v>122178617.99999991</v>
      </c>
      <c r="D63" s="125">
        <v>135623865.99999991</v>
      </c>
      <c r="E63" s="125">
        <v>140184065.00000006</v>
      </c>
      <c r="F63" s="125">
        <v>150049091.99999994</v>
      </c>
      <c r="G63" s="126">
        <f t="shared" si="4"/>
        <v>46.806193108342541</v>
      </c>
      <c r="H63" s="127">
        <f t="shared" si="5"/>
        <v>22.811253275102558</v>
      </c>
      <c r="I63" s="227">
        <f t="shared" si="6"/>
        <v>10.636200268763929</v>
      </c>
      <c r="J63" s="227">
        <f t="shared" si="7"/>
        <v>7.03719570409082</v>
      </c>
    </row>
    <row r="64" spans="1:10" ht="15" customHeight="1">
      <c r="A64" s="4" t="s">
        <v>5</v>
      </c>
      <c r="B64" s="125">
        <v>64409011.00000006</v>
      </c>
      <c r="C64" s="125">
        <v>54547509.999999985</v>
      </c>
      <c r="D64" s="125">
        <v>79485109.00000003</v>
      </c>
      <c r="E64" s="125">
        <v>159364118.00000009</v>
      </c>
      <c r="F64" s="125">
        <v>152572674.99999997</v>
      </c>
      <c r="G64" s="126">
        <f t="shared" si="4"/>
        <v>136.88094667375009</v>
      </c>
      <c r="H64" s="127">
        <f t="shared" si="5"/>
        <v>179.70603057774775</v>
      </c>
      <c r="I64" s="227">
        <f t="shared" si="6"/>
        <v>91.951268507413033</v>
      </c>
      <c r="J64" s="227">
        <f t="shared" si="7"/>
        <v>-4.2615885465510672</v>
      </c>
    </row>
    <row r="65" spans="1:10" ht="15" customHeight="1">
      <c r="A65" s="8" t="s">
        <v>6</v>
      </c>
      <c r="B65" s="85">
        <f>SUM(B37:B64)</f>
        <v>6003746752.9999981</v>
      </c>
      <c r="C65" s="85">
        <f>SUM(C37:C64)</f>
        <v>5786104542.9999962</v>
      </c>
      <c r="D65" s="85">
        <f>SUM(D37:D64)</f>
        <v>6387556011.000001</v>
      </c>
      <c r="E65" s="128">
        <f>SUM(E37:E64)</f>
        <v>6600614051.000001</v>
      </c>
      <c r="F65" s="128">
        <f>SUM(F37:F64)</f>
        <v>6830882539</v>
      </c>
      <c r="G65" s="232">
        <f t="shared" si="4"/>
        <v>13.776993268190282</v>
      </c>
      <c r="H65" s="172">
        <f t="shared" si="5"/>
        <v>18.056673332388556</v>
      </c>
      <c r="I65" s="233">
        <f t="shared" si="6"/>
        <v>6.9404718680595039</v>
      </c>
      <c r="J65" s="233">
        <f t="shared" si="7"/>
        <v>3.4885919131283316</v>
      </c>
    </row>
    <row r="67" spans="1:10" ht="26.25" customHeight="1">
      <c r="A67" s="131" t="s">
        <v>13</v>
      </c>
      <c r="B67" s="131"/>
      <c r="C67" s="131"/>
      <c r="D67" s="131"/>
      <c r="E67" s="131"/>
      <c r="F67" s="131"/>
      <c r="G67" s="131"/>
      <c r="H67" s="131"/>
      <c r="I67" s="132"/>
    </row>
    <row r="68" spans="1:10" ht="31.5" customHeight="1">
      <c r="A68" s="12" t="s">
        <v>46</v>
      </c>
      <c r="B68" s="12">
        <v>2015</v>
      </c>
      <c r="C68" s="12">
        <v>2016</v>
      </c>
      <c r="D68" s="124">
        <v>2017</v>
      </c>
      <c r="E68" s="124">
        <v>2018</v>
      </c>
      <c r="F68" s="124">
        <v>2019</v>
      </c>
      <c r="G68" s="3" t="s">
        <v>585</v>
      </c>
      <c r="H68" s="3" t="s">
        <v>586</v>
      </c>
      <c r="I68" s="147" t="s">
        <v>587</v>
      </c>
      <c r="J68" s="3" t="s">
        <v>588</v>
      </c>
    </row>
    <row r="69" spans="1:10" ht="15" customHeight="1">
      <c r="A69" s="4" t="s">
        <v>17</v>
      </c>
      <c r="B69" s="125">
        <v>252001526.99999979</v>
      </c>
      <c r="C69" s="125">
        <v>267861471.00000006</v>
      </c>
      <c r="D69" s="125">
        <v>269997801.00000006</v>
      </c>
      <c r="E69" s="125">
        <v>225869073.99999991</v>
      </c>
      <c r="F69" s="5">
        <v>238261610.99999988</v>
      </c>
      <c r="G69" s="126">
        <f>F69/B69*100-100</f>
        <v>-5.4523145806175677</v>
      </c>
      <c r="H69" s="127">
        <f>F69/C69*100-100</f>
        <v>-11.05043584263754</v>
      </c>
      <c r="I69" s="227">
        <f>F69/D69*100-100</f>
        <v>-11.754240176200611</v>
      </c>
      <c r="J69" s="227">
        <f>F69/E69*100-100</f>
        <v>5.4866019417957119</v>
      </c>
    </row>
    <row r="70" spans="1:10" ht="15" customHeight="1">
      <c r="A70" s="4" t="s">
        <v>18</v>
      </c>
      <c r="B70" s="125">
        <v>964861687.00000024</v>
      </c>
      <c r="C70" s="125">
        <v>762810421</v>
      </c>
      <c r="D70" s="125">
        <v>1117240769.9999995</v>
      </c>
      <c r="E70" s="125">
        <v>1381669388.9999998</v>
      </c>
      <c r="F70" s="125">
        <v>1345012159</v>
      </c>
      <c r="G70" s="126">
        <f t="shared" ref="G70:G97" si="8">F70/B70*100-100</f>
        <v>39.39947840420362</v>
      </c>
      <c r="H70" s="127">
        <f t="shared" ref="H70:H97" si="9">F70/C70*100-100</f>
        <v>76.323254372530414</v>
      </c>
      <c r="I70" s="227">
        <f t="shared" ref="I70:I97" si="10">F70/D70*100-100</f>
        <v>20.386956430170429</v>
      </c>
      <c r="J70" s="227">
        <f t="shared" ref="J70:J97" si="11">F70/E70*100-100</f>
        <v>-2.65311153969553</v>
      </c>
    </row>
    <row r="71" spans="1:10" ht="15" customHeight="1">
      <c r="A71" s="4" t="s">
        <v>19</v>
      </c>
      <c r="B71" s="125">
        <v>8718610.0000000019</v>
      </c>
      <c r="C71" s="125">
        <v>5160099.0000000009</v>
      </c>
      <c r="D71" s="125">
        <v>20155302</v>
      </c>
      <c r="E71" s="125">
        <v>10116469.999999996</v>
      </c>
      <c r="F71" s="125">
        <v>18857823.999999996</v>
      </c>
      <c r="G71" s="126">
        <f t="shared" si="8"/>
        <v>116.29392758708087</v>
      </c>
      <c r="H71" s="127">
        <f t="shared" si="9"/>
        <v>265.45469379560342</v>
      </c>
      <c r="I71" s="227">
        <f t="shared" si="10"/>
        <v>-6.4374029225660081</v>
      </c>
      <c r="J71" s="227">
        <f t="shared" si="11"/>
        <v>86.40715585574813</v>
      </c>
    </row>
    <row r="72" spans="1:10" ht="15" customHeight="1">
      <c r="A72" s="4" t="s">
        <v>20</v>
      </c>
      <c r="B72" s="125">
        <v>187609056.99999997</v>
      </c>
      <c r="C72" s="125">
        <v>188376263.00000006</v>
      </c>
      <c r="D72" s="125">
        <v>218813242.9999997</v>
      </c>
      <c r="E72" s="125">
        <v>217931476.0000003</v>
      </c>
      <c r="F72" s="125">
        <v>216475259.00000003</v>
      </c>
      <c r="G72" s="126">
        <f t="shared" si="8"/>
        <v>15.386358452833164</v>
      </c>
      <c r="H72" s="127">
        <f t="shared" si="9"/>
        <v>14.916420759445657</v>
      </c>
      <c r="I72" s="227">
        <f t="shared" si="10"/>
        <v>-1.06848377545397</v>
      </c>
      <c r="J72" s="227">
        <f t="shared" si="11"/>
        <v>-0.6681994848693904</v>
      </c>
    </row>
    <row r="73" spans="1:10" ht="15" customHeight="1">
      <c r="A73" s="4" t="s">
        <v>21</v>
      </c>
      <c r="B73" s="125">
        <v>308617</v>
      </c>
      <c r="C73" s="125">
        <v>253081.99999999994</v>
      </c>
      <c r="D73" s="125">
        <v>988185</v>
      </c>
      <c r="E73" s="125">
        <v>1015031.0000000002</v>
      </c>
      <c r="F73" s="125">
        <v>1451051</v>
      </c>
      <c r="G73" s="126">
        <f t="shared" si="8"/>
        <v>370.17857084995319</v>
      </c>
      <c r="H73" s="127">
        <f t="shared" si="9"/>
        <v>473.35211512474234</v>
      </c>
      <c r="I73" s="227">
        <f t="shared" si="10"/>
        <v>46.840014774561439</v>
      </c>
      <c r="J73" s="227">
        <f t="shared" si="11"/>
        <v>42.956323501449674</v>
      </c>
    </row>
    <row r="74" spans="1:10" ht="15" customHeight="1">
      <c r="A74" s="4" t="s">
        <v>22</v>
      </c>
      <c r="B74" s="125">
        <v>9653845.0000000037</v>
      </c>
      <c r="C74" s="125">
        <v>9874116.9999999944</v>
      </c>
      <c r="D74" s="125">
        <v>10585266.999999989</v>
      </c>
      <c r="E74" s="125">
        <v>11161125.000000011</v>
      </c>
      <c r="F74" s="125">
        <v>10582291.000000002</v>
      </c>
      <c r="G74" s="126">
        <f t="shared" si="8"/>
        <v>9.6173700737892176</v>
      </c>
      <c r="H74" s="127">
        <f t="shared" si="9"/>
        <v>7.1720235844886986</v>
      </c>
      <c r="I74" s="227">
        <f t="shared" si="10"/>
        <v>-2.8114548267765826E-2</v>
      </c>
      <c r="J74" s="227">
        <f t="shared" si="11"/>
        <v>-5.1861617892462419</v>
      </c>
    </row>
    <row r="75" spans="1:10" ht="15" customHeight="1">
      <c r="A75" s="4" t="s">
        <v>23</v>
      </c>
      <c r="B75" s="125">
        <v>5382584</v>
      </c>
      <c r="C75" s="125">
        <v>6027834.9999999991</v>
      </c>
      <c r="D75" s="125">
        <v>6419644.9999999963</v>
      </c>
      <c r="E75" s="125">
        <v>9365653.0000000037</v>
      </c>
      <c r="F75" s="125">
        <v>6090718</v>
      </c>
      <c r="G75" s="126">
        <f t="shared" si="8"/>
        <v>13.156023203725198</v>
      </c>
      <c r="H75" s="127">
        <f t="shared" si="9"/>
        <v>1.043210373210286</v>
      </c>
      <c r="I75" s="227">
        <f t="shared" si="10"/>
        <v>-5.1237568432521812</v>
      </c>
      <c r="J75" s="227">
        <f t="shared" si="11"/>
        <v>-34.967503066790997</v>
      </c>
    </row>
    <row r="76" spans="1:10" ht="15" customHeight="1">
      <c r="A76" s="4" t="s">
        <v>24</v>
      </c>
      <c r="B76" s="125">
        <v>419548</v>
      </c>
      <c r="C76" s="125">
        <v>507257.00000000006</v>
      </c>
      <c r="D76" s="125">
        <v>565620</v>
      </c>
      <c r="E76" s="125">
        <v>676320.99999999988</v>
      </c>
      <c r="F76" s="125">
        <v>780212.99999999988</v>
      </c>
      <c r="G76" s="126">
        <f t="shared" si="8"/>
        <v>85.965133906013108</v>
      </c>
      <c r="H76" s="127">
        <f t="shared" si="9"/>
        <v>53.810198774979909</v>
      </c>
      <c r="I76" s="227">
        <f t="shared" si="10"/>
        <v>37.939429298822489</v>
      </c>
      <c r="J76" s="227">
        <f t="shared" si="11"/>
        <v>15.361344686916411</v>
      </c>
    </row>
    <row r="77" spans="1:10" ht="15" customHeight="1">
      <c r="A77" s="4" t="s">
        <v>25</v>
      </c>
      <c r="B77" s="125">
        <v>6596842.0000000009</v>
      </c>
      <c r="C77" s="125">
        <v>4674667</v>
      </c>
      <c r="D77" s="125">
        <v>4197289</v>
      </c>
      <c r="E77" s="125">
        <v>3781105.0000000028</v>
      </c>
      <c r="F77" s="125">
        <v>2562017.9999999991</v>
      </c>
      <c r="G77" s="126">
        <f t="shared" si="8"/>
        <v>-61.162962520551524</v>
      </c>
      <c r="H77" s="127">
        <f t="shared" si="9"/>
        <v>-45.193572076898761</v>
      </c>
      <c r="I77" s="227">
        <f t="shared" si="10"/>
        <v>-38.96017167271544</v>
      </c>
      <c r="J77" s="227">
        <f t="shared" si="11"/>
        <v>-32.241553725696662</v>
      </c>
    </row>
    <row r="78" spans="1:10" ht="15" customHeight="1">
      <c r="A78" s="4" t="s">
        <v>26</v>
      </c>
      <c r="B78" s="125">
        <v>10918207.999999998</v>
      </c>
      <c r="C78" s="125">
        <v>10756272.999999998</v>
      </c>
      <c r="D78" s="125">
        <v>6994880.9999999944</v>
      </c>
      <c r="E78" s="125">
        <v>1442072.9999999998</v>
      </c>
      <c r="F78" s="125">
        <v>4258493</v>
      </c>
      <c r="G78" s="126">
        <f t="shared" si="8"/>
        <v>-60.996410766308898</v>
      </c>
      <c r="H78" s="127">
        <f t="shared" si="9"/>
        <v>-60.409214232476245</v>
      </c>
      <c r="I78" s="227">
        <f t="shared" si="10"/>
        <v>-39.119864941233409</v>
      </c>
      <c r="J78" s="227">
        <f t="shared" si="11"/>
        <v>195.30356646300157</v>
      </c>
    </row>
    <row r="79" spans="1:10" ht="15" customHeight="1">
      <c r="A79" s="4" t="s">
        <v>27</v>
      </c>
      <c r="B79" s="125">
        <v>1389390.0000000002</v>
      </c>
      <c r="C79" s="125">
        <v>2030846.0000000002</v>
      </c>
      <c r="D79" s="125">
        <v>2554123</v>
      </c>
      <c r="E79" s="125">
        <v>2913729.9999999995</v>
      </c>
      <c r="F79" s="125">
        <v>2646888</v>
      </c>
      <c r="G79" s="126">
        <f t="shared" si="8"/>
        <v>90.507201001878514</v>
      </c>
      <c r="H79" s="127">
        <f t="shared" si="9"/>
        <v>30.334254788398511</v>
      </c>
      <c r="I79" s="227">
        <f t="shared" si="10"/>
        <v>3.631970739075598</v>
      </c>
      <c r="J79" s="227">
        <f t="shared" si="11"/>
        <v>-9.1580894592154891</v>
      </c>
    </row>
    <row r="80" spans="1:10" ht="15" customHeight="1">
      <c r="A80" s="4" t="s">
        <v>28</v>
      </c>
      <c r="B80" s="125">
        <v>17622071.000000004</v>
      </c>
      <c r="C80" s="125">
        <v>16826301</v>
      </c>
      <c r="D80" s="125">
        <v>17826958.999999989</v>
      </c>
      <c r="E80" s="125">
        <v>26828909.999999985</v>
      </c>
      <c r="F80" s="125">
        <v>37295536.000000007</v>
      </c>
      <c r="G80" s="126">
        <f t="shared" si="8"/>
        <v>111.64104945440295</v>
      </c>
      <c r="H80" s="127">
        <f t="shared" si="9"/>
        <v>121.65023673355188</v>
      </c>
      <c r="I80" s="227">
        <f t="shared" si="10"/>
        <v>109.20862610386902</v>
      </c>
      <c r="J80" s="227">
        <f t="shared" si="11"/>
        <v>39.012490630443153</v>
      </c>
    </row>
    <row r="81" spans="1:10" ht="15" customHeight="1">
      <c r="A81" s="4" t="s">
        <v>29</v>
      </c>
      <c r="B81" s="125">
        <v>2485520</v>
      </c>
      <c r="C81" s="125">
        <v>3428608.0000000005</v>
      </c>
      <c r="D81" s="125">
        <v>3326490.0000000009</v>
      </c>
      <c r="E81" s="125">
        <v>4930273.9999999991</v>
      </c>
      <c r="F81" s="125">
        <v>8005100.0000000009</v>
      </c>
      <c r="G81" s="126">
        <f t="shared" si="8"/>
        <v>222.06942611606428</v>
      </c>
      <c r="H81" s="127">
        <f t="shared" si="9"/>
        <v>133.47959288434254</v>
      </c>
      <c r="I81" s="227">
        <f t="shared" si="10"/>
        <v>140.64704839034533</v>
      </c>
      <c r="J81" s="227">
        <f t="shared" si="11"/>
        <v>62.366229544240383</v>
      </c>
    </row>
    <row r="82" spans="1:10" ht="15" customHeight="1">
      <c r="A82" s="4" t="s">
        <v>30</v>
      </c>
      <c r="B82" s="125">
        <v>16997553</v>
      </c>
      <c r="C82" s="125">
        <v>21569522.999999989</v>
      </c>
      <c r="D82" s="125">
        <v>22559673.999999996</v>
      </c>
      <c r="E82" s="125">
        <v>27258284.999999996</v>
      </c>
      <c r="F82" s="125">
        <v>23638762.999999996</v>
      </c>
      <c r="G82" s="126">
        <f t="shared" si="8"/>
        <v>39.071565183529628</v>
      </c>
      <c r="H82" s="127">
        <f t="shared" si="9"/>
        <v>9.5933507662640807</v>
      </c>
      <c r="I82" s="227">
        <f t="shared" si="10"/>
        <v>4.783265041861867</v>
      </c>
      <c r="J82" s="227">
        <f t="shared" si="11"/>
        <v>-13.278612355839698</v>
      </c>
    </row>
    <row r="83" spans="1:10" ht="15" customHeight="1">
      <c r="A83" s="4" t="s">
        <v>31</v>
      </c>
      <c r="B83" s="125">
        <v>21647760.999999996</v>
      </c>
      <c r="C83" s="125">
        <v>23230235</v>
      </c>
      <c r="D83" s="125">
        <v>25078031.000000022</v>
      </c>
      <c r="E83" s="125">
        <v>26879230.999999974</v>
      </c>
      <c r="F83" s="125">
        <v>22579843.000000004</v>
      </c>
      <c r="G83" s="126">
        <f t="shared" si="8"/>
        <v>4.3056739216587232</v>
      </c>
      <c r="H83" s="127">
        <f t="shared" si="9"/>
        <v>-2.7997650475769831</v>
      </c>
      <c r="I83" s="227">
        <f t="shared" si="10"/>
        <v>-9.9616592706182416</v>
      </c>
      <c r="J83" s="227">
        <f t="shared" si="11"/>
        <v>-15.995204624715541</v>
      </c>
    </row>
    <row r="84" spans="1:10" ht="15" customHeight="1">
      <c r="A84" s="4" t="s">
        <v>32</v>
      </c>
      <c r="B84" s="125">
        <v>194537585.00000015</v>
      </c>
      <c r="C84" s="125">
        <v>161506579.99999979</v>
      </c>
      <c r="D84" s="125">
        <v>176034181.99999964</v>
      </c>
      <c r="E84" s="125">
        <v>198064077.00000015</v>
      </c>
      <c r="F84" s="125">
        <v>188777428</v>
      </c>
      <c r="G84" s="126">
        <f t="shared" si="8"/>
        <v>-2.9609481376054703</v>
      </c>
      <c r="H84" s="127">
        <f t="shared" si="9"/>
        <v>16.885286036024198</v>
      </c>
      <c r="I84" s="227">
        <f t="shared" si="10"/>
        <v>7.2390747383371092</v>
      </c>
      <c r="J84" s="227">
        <f t="shared" si="11"/>
        <v>-4.6887094018569258</v>
      </c>
    </row>
    <row r="85" spans="1:10" ht="15" customHeight="1">
      <c r="A85" s="4" t="s">
        <v>33</v>
      </c>
      <c r="B85" s="125">
        <v>39046268.000000037</v>
      </c>
      <c r="C85" s="125">
        <v>37343617.99999997</v>
      </c>
      <c r="D85" s="125">
        <v>37752296.000000045</v>
      </c>
      <c r="E85" s="125">
        <v>33269785.000000045</v>
      </c>
      <c r="F85" s="125">
        <v>39527524.00000003</v>
      </c>
      <c r="G85" s="126">
        <f t="shared" si="8"/>
        <v>1.2325275235010764</v>
      </c>
      <c r="H85" s="127">
        <f t="shared" si="9"/>
        <v>5.8481371569301501</v>
      </c>
      <c r="I85" s="227">
        <f t="shared" si="10"/>
        <v>4.7023047286977686</v>
      </c>
      <c r="J85" s="227">
        <f t="shared" si="11"/>
        <v>18.809075562105321</v>
      </c>
    </row>
    <row r="86" spans="1:10" ht="15" customHeight="1">
      <c r="A86" s="4" t="s">
        <v>34</v>
      </c>
      <c r="B86" s="125">
        <v>2334170.0000000005</v>
      </c>
      <c r="C86" s="125">
        <v>3367034.0000000009</v>
      </c>
      <c r="D86" s="125">
        <v>4737663.0000000009</v>
      </c>
      <c r="E86" s="125">
        <v>6133301.9999999981</v>
      </c>
      <c r="F86" s="125">
        <v>9515746.0000000019</v>
      </c>
      <c r="G86" s="126">
        <f t="shared" si="8"/>
        <v>307.67150635986241</v>
      </c>
      <c r="H86" s="127">
        <f t="shared" si="9"/>
        <v>182.61508496795693</v>
      </c>
      <c r="I86" s="227">
        <f t="shared" si="10"/>
        <v>100.85316325791851</v>
      </c>
      <c r="J86" s="227">
        <f t="shared" si="11"/>
        <v>55.148825216824548</v>
      </c>
    </row>
    <row r="87" spans="1:10" ht="15" customHeight="1">
      <c r="A87" s="4" t="s">
        <v>35</v>
      </c>
      <c r="B87" s="125">
        <v>123506</v>
      </c>
      <c r="C87" s="125">
        <v>94164.000000000015</v>
      </c>
      <c r="D87" s="125">
        <v>69067</v>
      </c>
      <c r="E87" s="125">
        <v>77260</v>
      </c>
      <c r="F87" s="125">
        <v>38475</v>
      </c>
      <c r="G87" s="126">
        <f t="shared" si="8"/>
        <v>-68.847667319806334</v>
      </c>
      <c r="H87" s="127">
        <f t="shared" si="9"/>
        <v>-59.140435835351099</v>
      </c>
      <c r="I87" s="227">
        <f t="shared" si="10"/>
        <v>-44.293222523057317</v>
      </c>
      <c r="J87" s="227">
        <f t="shared" si="11"/>
        <v>-50.200621278798863</v>
      </c>
    </row>
    <row r="88" spans="1:10" ht="15" customHeight="1">
      <c r="A88" s="4" t="s">
        <v>36</v>
      </c>
      <c r="B88" s="125">
        <v>82267640.000000015</v>
      </c>
      <c r="C88" s="125">
        <v>55823611.999999993</v>
      </c>
      <c r="D88" s="125">
        <v>73406653</v>
      </c>
      <c r="E88" s="125">
        <v>431069235.00000006</v>
      </c>
      <c r="F88" s="125">
        <v>571989785.00000024</v>
      </c>
      <c r="G88" s="126">
        <f t="shared" si="8"/>
        <v>595.27919483286519</v>
      </c>
      <c r="H88" s="127">
        <f t="shared" si="9"/>
        <v>924.63771960868507</v>
      </c>
      <c r="I88" s="227">
        <f t="shared" si="10"/>
        <v>679.2070086617357</v>
      </c>
      <c r="J88" s="227">
        <f t="shared" si="11"/>
        <v>32.690931887078449</v>
      </c>
    </row>
    <row r="89" spans="1:10" ht="15" customHeight="1">
      <c r="A89" s="4" t="s">
        <v>37</v>
      </c>
      <c r="B89" s="125">
        <v>29648104.999999993</v>
      </c>
      <c r="C89" s="125">
        <v>25346829.999999981</v>
      </c>
      <c r="D89" s="125">
        <v>24570686.00000003</v>
      </c>
      <c r="E89" s="125">
        <v>21841125.000000019</v>
      </c>
      <c r="F89" s="125">
        <v>23041965.000000007</v>
      </c>
      <c r="G89" s="126">
        <f t="shared" si="8"/>
        <v>-22.281828804910091</v>
      </c>
      <c r="H89" s="127">
        <f t="shared" si="9"/>
        <v>-9.0933067369764871</v>
      </c>
      <c r="I89" s="227">
        <f t="shared" si="10"/>
        <v>-6.2217269798654371</v>
      </c>
      <c r="J89" s="227">
        <f t="shared" si="11"/>
        <v>5.498068437408719</v>
      </c>
    </row>
    <row r="90" spans="1:10" ht="15" customHeight="1">
      <c r="A90" s="4" t="s">
        <v>38</v>
      </c>
      <c r="B90" s="125">
        <v>299493257</v>
      </c>
      <c r="C90" s="125">
        <v>244349247.00000006</v>
      </c>
      <c r="D90" s="125">
        <v>201756225.99999982</v>
      </c>
      <c r="E90" s="125">
        <v>194296436.99999985</v>
      </c>
      <c r="F90" s="125">
        <v>266895992.00000003</v>
      </c>
      <c r="G90" s="126">
        <f t="shared" si="8"/>
        <v>-10.88413987230436</v>
      </c>
      <c r="H90" s="127">
        <f t="shared" si="9"/>
        <v>9.227261911717676</v>
      </c>
      <c r="I90" s="227">
        <f t="shared" si="10"/>
        <v>32.286372168757907</v>
      </c>
      <c r="J90" s="227">
        <f t="shared" si="11"/>
        <v>37.365355804234468</v>
      </c>
    </row>
    <row r="91" spans="1:10" ht="15" customHeight="1">
      <c r="A91" s="4" t="s">
        <v>39</v>
      </c>
      <c r="B91" s="125">
        <v>4270128.9999999991</v>
      </c>
      <c r="C91" s="125">
        <v>5042257.9999999991</v>
      </c>
      <c r="D91" s="125">
        <v>4743008.0000000009</v>
      </c>
      <c r="E91" s="125">
        <v>4382474.9999999981</v>
      </c>
      <c r="F91" s="125">
        <v>4835445</v>
      </c>
      <c r="G91" s="126">
        <f t="shared" si="8"/>
        <v>13.238850629571175</v>
      </c>
      <c r="H91" s="127">
        <f t="shared" si="9"/>
        <v>-4.1015949600357544</v>
      </c>
      <c r="I91" s="227">
        <f t="shared" si="10"/>
        <v>1.948910902111038</v>
      </c>
      <c r="J91" s="227">
        <f t="shared" si="11"/>
        <v>10.335940307702884</v>
      </c>
    </row>
    <row r="92" spans="1:10" ht="15" customHeight="1">
      <c r="A92" s="4" t="s">
        <v>40</v>
      </c>
      <c r="B92" s="125">
        <v>22897000.999999985</v>
      </c>
      <c r="C92" s="125">
        <v>18190904.000000019</v>
      </c>
      <c r="D92" s="125">
        <v>17703832.999999996</v>
      </c>
      <c r="E92" s="125">
        <v>23095230.000000015</v>
      </c>
      <c r="F92" s="125">
        <v>23437396.999999993</v>
      </c>
      <c r="G92" s="126">
        <f t="shared" si="8"/>
        <v>2.3601169428258686</v>
      </c>
      <c r="H92" s="127">
        <f t="shared" si="9"/>
        <v>28.841298926100478</v>
      </c>
      <c r="I92" s="227">
        <f t="shared" si="10"/>
        <v>32.38600364113239</v>
      </c>
      <c r="J92" s="227">
        <f t="shared" si="11"/>
        <v>1.4815483543570593</v>
      </c>
    </row>
    <row r="93" spans="1:10" ht="15" customHeight="1">
      <c r="A93" s="4" t="s">
        <v>41</v>
      </c>
      <c r="B93" s="125">
        <v>53899302.00000003</v>
      </c>
      <c r="C93" s="125">
        <v>46683294</v>
      </c>
      <c r="D93" s="125">
        <v>56612241.999999963</v>
      </c>
      <c r="E93" s="125">
        <v>48628110.000000037</v>
      </c>
      <c r="F93" s="125">
        <v>56013668.999999963</v>
      </c>
      <c r="G93" s="126">
        <f t="shared" si="8"/>
        <v>3.9228096126364278</v>
      </c>
      <c r="H93" s="127">
        <f t="shared" si="9"/>
        <v>19.986539510258126</v>
      </c>
      <c r="I93" s="227">
        <f t="shared" si="10"/>
        <v>-1.0573207823141928</v>
      </c>
      <c r="J93" s="227">
        <f t="shared" si="11"/>
        <v>15.18783888578011</v>
      </c>
    </row>
    <row r="94" spans="1:10" ht="15" customHeight="1">
      <c r="A94" s="4" t="s">
        <v>42</v>
      </c>
      <c r="B94" s="125">
        <v>26434446</v>
      </c>
      <c r="C94" s="125">
        <v>26964176.999999993</v>
      </c>
      <c r="D94" s="125">
        <v>22288726.999999993</v>
      </c>
      <c r="E94" s="125">
        <v>28283333.000000015</v>
      </c>
      <c r="F94" s="125">
        <v>23645946</v>
      </c>
      <c r="G94" s="126">
        <f t="shared" si="8"/>
        <v>-10.54873629657304</v>
      </c>
      <c r="H94" s="127">
        <f t="shared" si="9"/>
        <v>-12.306071867129461</v>
      </c>
      <c r="I94" s="227">
        <f t="shared" si="10"/>
        <v>6.0892620740520869</v>
      </c>
      <c r="J94" s="227">
        <f t="shared" si="11"/>
        <v>-16.396182868546688</v>
      </c>
    </row>
    <row r="95" spans="1:10" ht="15" customHeight="1">
      <c r="A95" s="4" t="s">
        <v>43</v>
      </c>
      <c r="B95" s="125">
        <v>6468444.9999999981</v>
      </c>
      <c r="C95" s="125">
        <v>6665317.9999999925</v>
      </c>
      <c r="D95" s="125">
        <v>8021153.9999999963</v>
      </c>
      <c r="E95" s="125">
        <v>7455171.9999999888</v>
      </c>
      <c r="F95" s="125">
        <v>7828668.9999999981</v>
      </c>
      <c r="G95" s="126">
        <f t="shared" si="8"/>
        <v>21.02860888513392</v>
      </c>
      <c r="H95" s="127">
        <f t="shared" si="9"/>
        <v>17.453795902911267</v>
      </c>
      <c r="I95" s="227">
        <f t="shared" si="10"/>
        <v>-2.399717048195285</v>
      </c>
      <c r="J95" s="227">
        <f t="shared" si="11"/>
        <v>5.0099045333898289</v>
      </c>
    </row>
    <row r="96" spans="1:10" ht="15" customHeight="1">
      <c r="A96" s="4" t="s">
        <v>5</v>
      </c>
      <c r="B96" s="125">
        <v>9356062.9999999981</v>
      </c>
      <c r="C96" s="125">
        <v>6882905.9999999972</v>
      </c>
      <c r="D96" s="125">
        <v>5759785.0000000075</v>
      </c>
      <c r="E96" s="125">
        <v>24254490.000000011</v>
      </c>
      <c r="F96" s="125">
        <v>25085663.000000007</v>
      </c>
      <c r="G96" s="126">
        <f t="shared" si="8"/>
        <v>168.12199746837973</v>
      </c>
      <c r="H96" s="127">
        <f t="shared" si="9"/>
        <v>264.46325142316368</v>
      </c>
      <c r="I96" s="227">
        <f t="shared" si="10"/>
        <v>335.53123944730532</v>
      </c>
      <c r="J96" s="227">
        <f t="shared" si="11"/>
        <v>3.4268830224836648</v>
      </c>
    </row>
    <row r="97" spans="1:10" ht="15" customHeight="1">
      <c r="A97" s="8" t="s">
        <v>6</v>
      </c>
      <c r="B97" s="85">
        <f>SUM(B69:B96)</f>
        <v>2277388737</v>
      </c>
      <c r="C97" s="85">
        <f>SUM(C69:C96)</f>
        <v>1961646939.9999998</v>
      </c>
      <c r="D97" s="85">
        <f>SUM(D69:D96)</f>
        <v>2360758801.999999</v>
      </c>
      <c r="E97" s="128">
        <f>SUM(E69:E96)</f>
        <v>2972688178</v>
      </c>
      <c r="F97" s="128">
        <f>SUM(F69:F96)</f>
        <v>3179131471</v>
      </c>
      <c r="G97" s="232">
        <f t="shared" si="8"/>
        <v>39.595468237357835</v>
      </c>
      <c r="H97" s="172">
        <f t="shared" si="9"/>
        <v>62.064406503241628</v>
      </c>
      <c r="I97" s="233">
        <f t="shared" si="10"/>
        <v>34.665662087405479</v>
      </c>
      <c r="J97" s="233">
        <f t="shared" si="11"/>
        <v>6.944666935732684</v>
      </c>
    </row>
    <row r="99" spans="1:10" ht="21" customHeight="1">
      <c r="A99" s="122" t="s">
        <v>10</v>
      </c>
      <c r="B99" s="123"/>
      <c r="C99" s="123"/>
      <c r="D99" s="123"/>
      <c r="E99" s="123"/>
      <c r="F99" s="123"/>
      <c r="G99" s="123"/>
      <c r="H99" s="123"/>
      <c r="I99" s="123"/>
    </row>
    <row r="100" spans="1:10" ht="33" customHeight="1">
      <c r="A100" s="12" t="s">
        <v>46</v>
      </c>
      <c r="B100" s="12">
        <v>2015</v>
      </c>
      <c r="C100" s="12">
        <v>2016</v>
      </c>
      <c r="D100" s="124">
        <v>2017</v>
      </c>
      <c r="E100" s="124">
        <v>2018</v>
      </c>
      <c r="F100" s="124">
        <v>2019</v>
      </c>
      <c r="G100" s="3" t="s">
        <v>585</v>
      </c>
      <c r="H100" s="3" t="s">
        <v>586</v>
      </c>
      <c r="I100" s="147" t="s">
        <v>587</v>
      </c>
      <c r="J100" s="3" t="s">
        <v>588</v>
      </c>
    </row>
    <row r="101" spans="1:10" ht="15" customHeight="1">
      <c r="A101" s="4" t="s">
        <v>17</v>
      </c>
      <c r="B101" s="125">
        <v>282061124.99999994</v>
      </c>
      <c r="C101" s="125">
        <v>297316015.00000006</v>
      </c>
      <c r="D101" s="125">
        <v>331120286.00000113</v>
      </c>
      <c r="E101" s="125">
        <v>323429557.00000042</v>
      </c>
      <c r="F101" s="5">
        <v>322736489.00000012</v>
      </c>
      <c r="G101" s="126">
        <f>F101/B101*100-100</f>
        <v>14.420762166356752</v>
      </c>
      <c r="H101" s="127">
        <f>F101/C101*100-100</f>
        <v>8.5499847695725606</v>
      </c>
      <c r="I101" s="227">
        <f>F101/D101*100-100</f>
        <v>-2.5319490694088671</v>
      </c>
      <c r="J101" s="227">
        <f>F101/E101*100-100</f>
        <v>-0.21428715619838101</v>
      </c>
    </row>
    <row r="102" spans="1:10" ht="15" customHeight="1">
      <c r="A102" s="4" t="s">
        <v>18</v>
      </c>
      <c r="B102" s="125">
        <v>10909938.999999998</v>
      </c>
      <c r="C102" s="125">
        <v>11108952.999999998</v>
      </c>
      <c r="D102" s="125">
        <v>11563245.000000002</v>
      </c>
      <c r="E102" s="125">
        <v>9704679.0000000093</v>
      </c>
      <c r="F102" s="125">
        <v>10406019.000000002</v>
      </c>
      <c r="G102" s="126">
        <f t="shared" ref="G102:G129" si="12">F102/B102*100-100</f>
        <v>-4.618907585092785</v>
      </c>
      <c r="H102" s="127">
        <f t="shared" ref="H102:H129" si="13">F102/C102*100-100</f>
        <v>-6.3276350165492232</v>
      </c>
      <c r="I102" s="227">
        <f t="shared" ref="I102:I129" si="14">F102/D102*100-100</f>
        <v>-10.007796254425116</v>
      </c>
      <c r="J102" s="227">
        <f t="shared" ref="J102:J129" si="15">F102/E102*100-100</f>
        <v>7.2268232674155684</v>
      </c>
    </row>
    <row r="103" spans="1:10" ht="15" customHeight="1">
      <c r="A103" s="4" t="s">
        <v>19</v>
      </c>
      <c r="B103" s="125">
        <v>4445005.0000000019</v>
      </c>
      <c r="C103" s="125">
        <v>4385060</v>
      </c>
      <c r="D103" s="125">
        <v>6423165.0000000047</v>
      </c>
      <c r="E103" s="125">
        <v>4274349</v>
      </c>
      <c r="F103" s="125">
        <v>4264158</v>
      </c>
      <c r="G103" s="126">
        <f t="shared" si="12"/>
        <v>-4.0685443548432829</v>
      </c>
      <c r="H103" s="127">
        <f t="shared" si="13"/>
        <v>-2.7571344519801357</v>
      </c>
      <c r="I103" s="227">
        <f t="shared" si="14"/>
        <v>-33.612821716396866</v>
      </c>
      <c r="J103" s="227">
        <f t="shared" si="15"/>
        <v>-0.2384222720231719</v>
      </c>
    </row>
    <row r="104" spans="1:10" ht="15" customHeight="1">
      <c r="A104" s="4" t="s">
        <v>20</v>
      </c>
      <c r="B104" s="125">
        <v>301686480.9999997</v>
      </c>
      <c r="C104" s="125">
        <v>308976116.00000024</v>
      </c>
      <c r="D104" s="125">
        <v>330394334.99999934</v>
      </c>
      <c r="E104" s="125">
        <v>307734084.99999917</v>
      </c>
      <c r="F104" s="125">
        <v>330589618</v>
      </c>
      <c r="G104" s="126">
        <f t="shared" si="12"/>
        <v>9.580521110589757</v>
      </c>
      <c r="H104" s="127">
        <f t="shared" si="13"/>
        <v>6.9952015320173615</v>
      </c>
      <c r="I104" s="227">
        <f t="shared" si="14"/>
        <v>5.9106037638528619E-2</v>
      </c>
      <c r="J104" s="227">
        <f t="shared" si="15"/>
        <v>7.4270398093863719</v>
      </c>
    </row>
    <row r="105" spans="1:10" ht="15" customHeight="1">
      <c r="A105" s="4" t="s">
        <v>21</v>
      </c>
      <c r="B105" s="125">
        <v>22730017.999999996</v>
      </c>
      <c r="C105" s="125">
        <v>26720785.000000004</v>
      </c>
      <c r="D105" s="125">
        <v>28796464.000000037</v>
      </c>
      <c r="E105" s="125">
        <v>32317525.000000004</v>
      </c>
      <c r="F105" s="125">
        <v>30032793</v>
      </c>
      <c r="G105" s="126">
        <f t="shared" si="12"/>
        <v>32.12832915486473</v>
      </c>
      <c r="H105" s="127">
        <f t="shared" si="13"/>
        <v>12.394875375105912</v>
      </c>
      <c r="I105" s="227">
        <f t="shared" si="14"/>
        <v>4.2933361540498964</v>
      </c>
      <c r="J105" s="227">
        <f t="shared" si="15"/>
        <v>-7.0696379131755975</v>
      </c>
    </row>
    <row r="106" spans="1:10" ht="15" customHeight="1">
      <c r="A106" s="4" t="s">
        <v>22</v>
      </c>
      <c r="B106" s="125">
        <v>264174766.99999985</v>
      </c>
      <c r="C106" s="125">
        <v>253704675.99999967</v>
      </c>
      <c r="D106" s="125">
        <v>257302198.99999994</v>
      </c>
      <c r="E106" s="125">
        <v>270102946.0000003</v>
      </c>
      <c r="F106" s="125">
        <v>248402433</v>
      </c>
      <c r="G106" s="126">
        <f t="shared" si="12"/>
        <v>-5.9704165462554784</v>
      </c>
      <c r="H106" s="127">
        <f t="shared" si="13"/>
        <v>-2.0899271876249088</v>
      </c>
      <c r="I106" s="227">
        <f t="shared" si="14"/>
        <v>-3.458876773921375</v>
      </c>
      <c r="J106" s="227">
        <f t="shared" si="15"/>
        <v>-8.0341637591765647</v>
      </c>
    </row>
    <row r="107" spans="1:10" ht="15" customHeight="1">
      <c r="A107" s="4" t="s">
        <v>23</v>
      </c>
      <c r="B107" s="125">
        <v>813254801.99999905</v>
      </c>
      <c r="C107" s="125">
        <v>748830168.99999928</v>
      </c>
      <c r="D107" s="125">
        <v>658073275.99999845</v>
      </c>
      <c r="E107" s="125">
        <v>673620738.00000095</v>
      </c>
      <c r="F107" s="125">
        <v>650025258.99999952</v>
      </c>
      <c r="G107" s="126">
        <f t="shared" si="12"/>
        <v>-20.071144074228258</v>
      </c>
      <c r="H107" s="127">
        <f t="shared" si="13"/>
        <v>-13.194568553767752</v>
      </c>
      <c r="I107" s="227">
        <f t="shared" si="14"/>
        <v>-1.222966695884935</v>
      </c>
      <c r="J107" s="227">
        <f t="shared" si="15"/>
        <v>-3.5027839359662636</v>
      </c>
    </row>
    <row r="108" spans="1:10" ht="15" customHeight="1">
      <c r="A108" s="4" t="s">
        <v>24</v>
      </c>
      <c r="B108" s="125">
        <v>214963248</v>
      </c>
      <c r="C108" s="125">
        <v>196692629.99999991</v>
      </c>
      <c r="D108" s="125">
        <v>178462645.00000003</v>
      </c>
      <c r="E108" s="125">
        <v>179467021</v>
      </c>
      <c r="F108" s="125">
        <v>155640913</v>
      </c>
      <c r="G108" s="126">
        <f t="shared" si="12"/>
        <v>-27.596501053984824</v>
      </c>
      <c r="H108" s="127">
        <f t="shared" si="13"/>
        <v>-20.870999081155162</v>
      </c>
      <c r="I108" s="227">
        <f t="shared" si="14"/>
        <v>-12.78796019189339</v>
      </c>
      <c r="J108" s="227">
        <f t="shared" si="15"/>
        <v>-13.276036938285159</v>
      </c>
    </row>
    <row r="109" spans="1:10" ht="15" customHeight="1">
      <c r="A109" s="4" t="s">
        <v>25</v>
      </c>
      <c r="B109" s="125">
        <v>46328257.999999978</v>
      </c>
      <c r="C109" s="125">
        <v>44876917.99999994</v>
      </c>
      <c r="D109" s="125">
        <v>43031529.999999866</v>
      </c>
      <c r="E109" s="125">
        <v>51225527.000000089</v>
      </c>
      <c r="F109" s="125">
        <v>51471546.000000007</v>
      </c>
      <c r="G109" s="126">
        <f t="shared" si="12"/>
        <v>11.101837673240439</v>
      </c>
      <c r="H109" s="127">
        <f t="shared" si="13"/>
        <v>14.694921785850084</v>
      </c>
      <c r="I109" s="227">
        <f t="shared" si="14"/>
        <v>19.613562427364698</v>
      </c>
      <c r="J109" s="227">
        <f t="shared" si="15"/>
        <v>0.48026641092423006</v>
      </c>
    </row>
    <row r="110" spans="1:10" ht="15" customHeight="1">
      <c r="A110" s="4" t="s">
        <v>26</v>
      </c>
      <c r="B110" s="125">
        <v>840202795.00000024</v>
      </c>
      <c r="C110" s="125">
        <v>897033422.99999917</v>
      </c>
      <c r="D110" s="125">
        <v>864630097.00000083</v>
      </c>
      <c r="E110" s="125">
        <v>895059392.00000095</v>
      </c>
      <c r="F110" s="125">
        <v>857137221.99999988</v>
      </c>
      <c r="G110" s="126">
        <f t="shared" si="12"/>
        <v>2.0155166229838244</v>
      </c>
      <c r="H110" s="127">
        <f t="shared" si="13"/>
        <v>-4.4475712918892327</v>
      </c>
      <c r="I110" s="227">
        <f t="shared" si="14"/>
        <v>-0.86659891044725157</v>
      </c>
      <c r="J110" s="227">
        <f t="shared" si="15"/>
        <v>-4.2368328112019782</v>
      </c>
    </row>
    <row r="111" spans="1:10" ht="15" customHeight="1">
      <c r="A111" s="4" t="s">
        <v>27</v>
      </c>
      <c r="B111" s="125">
        <v>5459498.0000000019</v>
      </c>
      <c r="C111" s="125">
        <v>7831455.0000000047</v>
      </c>
      <c r="D111" s="125">
        <v>12538852.999999993</v>
      </c>
      <c r="E111" s="125">
        <v>12465881</v>
      </c>
      <c r="F111" s="125">
        <v>14293386</v>
      </c>
      <c r="G111" s="126">
        <f t="shared" si="12"/>
        <v>161.80769733774048</v>
      </c>
      <c r="H111" s="127">
        <f t="shared" si="13"/>
        <v>82.51252161954568</v>
      </c>
      <c r="I111" s="227">
        <f t="shared" si="14"/>
        <v>13.992771109127816</v>
      </c>
      <c r="J111" s="227">
        <f t="shared" si="15"/>
        <v>14.66005491308637</v>
      </c>
    </row>
    <row r="112" spans="1:10" ht="15" customHeight="1">
      <c r="A112" s="4" t="s">
        <v>28</v>
      </c>
      <c r="B112" s="125">
        <v>42457051.999999985</v>
      </c>
      <c r="C112" s="125">
        <v>47036329</v>
      </c>
      <c r="D112" s="125">
        <v>51314203.999999933</v>
      </c>
      <c r="E112" s="125">
        <v>48784579.99999994</v>
      </c>
      <c r="F112" s="125">
        <v>51152563.999999985</v>
      </c>
      <c r="G112" s="126">
        <f t="shared" si="12"/>
        <v>20.480724851080097</v>
      </c>
      <c r="H112" s="127">
        <f t="shared" si="13"/>
        <v>8.7511825168158595</v>
      </c>
      <c r="I112" s="227">
        <f t="shared" si="14"/>
        <v>-0.31500050161538695</v>
      </c>
      <c r="J112" s="227">
        <f t="shared" si="15"/>
        <v>4.8539600012955901</v>
      </c>
    </row>
    <row r="113" spans="1:10" ht="15" customHeight="1">
      <c r="A113" s="4" t="s">
        <v>29</v>
      </c>
      <c r="B113" s="125">
        <v>63223516.999999918</v>
      </c>
      <c r="C113" s="125">
        <v>63969492.999999948</v>
      </c>
      <c r="D113" s="125">
        <v>63590775.999999993</v>
      </c>
      <c r="E113" s="125">
        <v>75082614.000000104</v>
      </c>
      <c r="F113" s="125">
        <v>82689766.999999985</v>
      </c>
      <c r="G113" s="126">
        <f t="shared" si="12"/>
        <v>30.789571545031407</v>
      </c>
      <c r="H113" s="127">
        <f t="shared" si="13"/>
        <v>29.26437763075603</v>
      </c>
      <c r="I113" s="227">
        <f t="shared" si="14"/>
        <v>30.034215968680712</v>
      </c>
      <c r="J113" s="227">
        <f t="shared" si="15"/>
        <v>10.131710385043164</v>
      </c>
    </row>
    <row r="114" spans="1:10" ht="15" customHeight="1">
      <c r="A114" s="4" t="s">
        <v>30</v>
      </c>
      <c r="B114" s="125">
        <v>302097945.99999976</v>
      </c>
      <c r="C114" s="125">
        <v>303322028.00000036</v>
      </c>
      <c r="D114" s="125">
        <v>306899021.00000131</v>
      </c>
      <c r="E114" s="125">
        <v>336301950.00000054</v>
      </c>
      <c r="F114" s="125">
        <v>322977536.99999988</v>
      </c>
      <c r="G114" s="126">
        <f t="shared" si="12"/>
        <v>6.9115302756809029</v>
      </c>
      <c r="H114" s="127">
        <f t="shared" si="13"/>
        <v>6.4800796465726904</v>
      </c>
      <c r="I114" s="227">
        <f t="shared" si="14"/>
        <v>5.2390248582769203</v>
      </c>
      <c r="J114" s="227">
        <f t="shared" si="15"/>
        <v>-3.9620385787238632</v>
      </c>
    </row>
    <row r="115" spans="1:10" ht="15" customHeight="1">
      <c r="A115" s="4" t="s">
        <v>31</v>
      </c>
      <c r="B115" s="125">
        <v>154745382.00000006</v>
      </c>
      <c r="C115" s="125">
        <v>129155838.00000039</v>
      </c>
      <c r="D115" s="125">
        <v>127441709.00000012</v>
      </c>
      <c r="E115" s="125">
        <v>168080449.00000006</v>
      </c>
      <c r="F115" s="125">
        <v>170119571.99999991</v>
      </c>
      <c r="G115" s="126">
        <f t="shared" si="12"/>
        <v>9.9351527013580494</v>
      </c>
      <c r="H115" s="127">
        <f t="shared" si="13"/>
        <v>31.71651752977624</v>
      </c>
      <c r="I115" s="227">
        <f t="shared" si="14"/>
        <v>33.488143979613255</v>
      </c>
      <c r="J115" s="227">
        <f t="shared" si="15"/>
        <v>1.2131827420331689</v>
      </c>
    </row>
    <row r="116" spans="1:10" ht="15" customHeight="1">
      <c r="A116" s="4" t="s">
        <v>32</v>
      </c>
      <c r="B116" s="125">
        <v>431568435.99999869</v>
      </c>
      <c r="C116" s="125">
        <v>438994749.99999994</v>
      </c>
      <c r="D116" s="125">
        <v>517198446.00000131</v>
      </c>
      <c r="E116" s="125">
        <v>544181931.99999726</v>
      </c>
      <c r="F116" s="125">
        <v>516539143.99999958</v>
      </c>
      <c r="G116" s="126">
        <f t="shared" si="12"/>
        <v>19.688814313566056</v>
      </c>
      <c r="H116" s="127">
        <f t="shared" si="13"/>
        <v>17.664082315335122</v>
      </c>
      <c r="I116" s="227">
        <f t="shared" si="14"/>
        <v>-0.12747563437220322</v>
      </c>
      <c r="J116" s="227">
        <f t="shared" si="15"/>
        <v>-5.0796960307748407</v>
      </c>
    </row>
    <row r="117" spans="1:10" ht="15" customHeight="1">
      <c r="A117" s="4" t="s">
        <v>33</v>
      </c>
      <c r="B117" s="125">
        <v>265105448.0000006</v>
      </c>
      <c r="C117" s="125">
        <v>266923379.99999896</v>
      </c>
      <c r="D117" s="125">
        <v>297441638.99999964</v>
      </c>
      <c r="E117" s="125">
        <v>306278374.99999982</v>
      </c>
      <c r="F117" s="125">
        <v>292836462.00000006</v>
      </c>
      <c r="G117" s="126">
        <f t="shared" si="12"/>
        <v>10.460371225565851</v>
      </c>
      <c r="H117" s="127">
        <f t="shared" si="13"/>
        <v>9.7080600432982749</v>
      </c>
      <c r="I117" s="227">
        <f t="shared" si="14"/>
        <v>-1.5482623803050046</v>
      </c>
      <c r="J117" s="227">
        <f t="shared" si="15"/>
        <v>-4.388789446855256</v>
      </c>
    </row>
    <row r="118" spans="1:10" ht="15" customHeight="1">
      <c r="A118" s="4" t="s">
        <v>34</v>
      </c>
      <c r="B118" s="125">
        <v>62022367.000000015</v>
      </c>
      <c r="C118" s="125">
        <v>61226543.999999925</v>
      </c>
      <c r="D118" s="125">
        <v>67897447.999999896</v>
      </c>
      <c r="E118" s="125">
        <v>66610625.999999888</v>
      </c>
      <c r="F118" s="125">
        <v>69868941</v>
      </c>
      <c r="G118" s="126">
        <f t="shared" si="12"/>
        <v>12.651200493525153</v>
      </c>
      <c r="H118" s="127">
        <f t="shared" si="13"/>
        <v>14.115441498706986</v>
      </c>
      <c r="I118" s="227">
        <f t="shared" si="14"/>
        <v>2.9036334325851243</v>
      </c>
      <c r="J118" s="227">
        <f t="shared" si="15"/>
        <v>4.8915844147750818</v>
      </c>
    </row>
    <row r="119" spans="1:10" ht="15" customHeight="1">
      <c r="A119" s="4" t="s">
        <v>35</v>
      </c>
      <c r="B119" s="125">
        <v>2765220.9999999995</v>
      </c>
      <c r="C119" s="125">
        <v>2283535.9999999995</v>
      </c>
      <c r="D119" s="125">
        <v>2297036.0000000005</v>
      </c>
      <c r="E119" s="125">
        <v>1818057.9999999998</v>
      </c>
      <c r="F119" s="125">
        <v>1783804</v>
      </c>
      <c r="G119" s="126">
        <f t="shared" si="12"/>
        <v>-35.491448965561872</v>
      </c>
      <c r="H119" s="127">
        <f t="shared" si="13"/>
        <v>-21.884130576439333</v>
      </c>
      <c r="I119" s="227">
        <f t="shared" si="14"/>
        <v>-22.343228403908356</v>
      </c>
      <c r="J119" s="227">
        <f t="shared" si="15"/>
        <v>-1.8840983070947033</v>
      </c>
    </row>
    <row r="120" spans="1:10" ht="15" customHeight="1">
      <c r="A120" s="4" t="s">
        <v>36</v>
      </c>
      <c r="B120" s="125">
        <v>392874519.00000036</v>
      </c>
      <c r="C120" s="125">
        <v>306352708.00000048</v>
      </c>
      <c r="D120" s="125">
        <v>372943286.00000006</v>
      </c>
      <c r="E120" s="125">
        <v>390086089.99999988</v>
      </c>
      <c r="F120" s="125">
        <v>347916546.00000048</v>
      </c>
      <c r="G120" s="126">
        <f t="shared" si="12"/>
        <v>-11.443341531650674</v>
      </c>
      <c r="H120" s="127">
        <f t="shared" si="13"/>
        <v>13.567315357303755</v>
      </c>
      <c r="I120" s="227">
        <f t="shared" si="14"/>
        <v>-6.7106021047928408</v>
      </c>
      <c r="J120" s="227">
        <f t="shared" si="15"/>
        <v>-10.81031728150046</v>
      </c>
    </row>
    <row r="121" spans="1:10" ht="15" customHeight="1">
      <c r="A121" s="4" t="s">
        <v>37</v>
      </c>
      <c r="B121" s="125">
        <v>235634336.99999949</v>
      </c>
      <c r="C121" s="125">
        <v>255350652.00000003</v>
      </c>
      <c r="D121" s="125">
        <v>266066027.00000048</v>
      </c>
      <c r="E121" s="125">
        <v>260324832.99999934</v>
      </c>
      <c r="F121" s="125">
        <v>289097360.99999988</v>
      </c>
      <c r="G121" s="126">
        <f t="shared" si="12"/>
        <v>22.688978474304662</v>
      </c>
      <c r="H121" s="127">
        <f t="shared" si="13"/>
        <v>13.21583036333891</v>
      </c>
      <c r="I121" s="227">
        <f t="shared" si="14"/>
        <v>8.6562475712088371</v>
      </c>
      <c r="J121" s="227">
        <f t="shared" si="15"/>
        <v>11.052548336792995</v>
      </c>
    </row>
    <row r="122" spans="1:10" ht="15" customHeight="1">
      <c r="A122" s="4" t="s">
        <v>38</v>
      </c>
      <c r="B122" s="125">
        <v>189570054.00000006</v>
      </c>
      <c r="C122" s="125">
        <v>236653130</v>
      </c>
      <c r="D122" s="125">
        <v>218748435.00000039</v>
      </c>
      <c r="E122" s="125">
        <v>201344145.99999914</v>
      </c>
      <c r="F122" s="125">
        <v>210413714.00000003</v>
      </c>
      <c r="G122" s="126">
        <f t="shared" si="12"/>
        <v>10.995228180923533</v>
      </c>
      <c r="H122" s="127">
        <f t="shared" si="13"/>
        <v>-11.087711368955894</v>
      </c>
      <c r="I122" s="227">
        <f t="shared" si="14"/>
        <v>-3.8101854305839282</v>
      </c>
      <c r="J122" s="227">
        <f t="shared" si="15"/>
        <v>4.5045104018077211</v>
      </c>
    </row>
    <row r="123" spans="1:10" ht="15" customHeight="1">
      <c r="A123" s="4" t="s">
        <v>39</v>
      </c>
      <c r="B123" s="125">
        <v>578518894.99999964</v>
      </c>
      <c r="C123" s="125">
        <v>598816193.00000036</v>
      </c>
      <c r="D123" s="125">
        <v>643141258.99999905</v>
      </c>
      <c r="E123" s="125">
        <v>652203413.99999857</v>
      </c>
      <c r="F123" s="125">
        <v>523601606.99999976</v>
      </c>
      <c r="G123" s="126">
        <f t="shared" si="12"/>
        <v>-9.4927388672413002</v>
      </c>
      <c r="H123" s="127">
        <f t="shared" si="13"/>
        <v>-12.560546437995299</v>
      </c>
      <c r="I123" s="227">
        <f t="shared" si="14"/>
        <v>-18.58684236583855</v>
      </c>
      <c r="J123" s="227">
        <f t="shared" si="15"/>
        <v>-19.718051797870402</v>
      </c>
    </row>
    <row r="124" spans="1:10" ht="15" customHeight="1">
      <c r="A124" s="4" t="s">
        <v>40</v>
      </c>
      <c r="B124" s="125">
        <v>169527005.00000009</v>
      </c>
      <c r="C124" s="125">
        <v>213866835.00000009</v>
      </c>
      <c r="D124" s="125">
        <v>207451746.99999952</v>
      </c>
      <c r="E124" s="125">
        <v>204661377.99999976</v>
      </c>
      <c r="F124" s="125">
        <v>216309817.99999979</v>
      </c>
      <c r="G124" s="126">
        <f t="shared" si="12"/>
        <v>27.596082995744339</v>
      </c>
      <c r="H124" s="127">
        <f t="shared" si="13"/>
        <v>1.1422916507833918</v>
      </c>
      <c r="I124" s="227">
        <f t="shared" si="14"/>
        <v>4.2699428315734025</v>
      </c>
      <c r="J124" s="227">
        <f t="shared" si="15"/>
        <v>5.6915672677626787</v>
      </c>
    </row>
    <row r="125" spans="1:10" ht="15" customHeight="1">
      <c r="A125" s="4" t="s">
        <v>41</v>
      </c>
      <c r="B125" s="125">
        <v>450946715.00000006</v>
      </c>
      <c r="C125" s="125">
        <v>483274689.00000203</v>
      </c>
      <c r="D125" s="125">
        <v>512009169.99999928</v>
      </c>
      <c r="E125" s="125">
        <v>506875320.00000054</v>
      </c>
      <c r="F125" s="125">
        <v>550424072.99999976</v>
      </c>
      <c r="G125" s="126">
        <f t="shared" si="12"/>
        <v>22.059670176331082</v>
      </c>
      <c r="H125" s="127">
        <f t="shared" si="13"/>
        <v>13.894661882447039</v>
      </c>
      <c r="I125" s="227">
        <f t="shared" si="14"/>
        <v>7.5027763662905755</v>
      </c>
      <c r="J125" s="227">
        <f t="shared" si="15"/>
        <v>8.5916104575774597</v>
      </c>
    </row>
    <row r="126" spans="1:10" ht="15" customHeight="1">
      <c r="A126" s="4" t="s">
        <v>42</v>
      </c>
      <c r="B126" s="125">
        <v>137783128.00000012</v>
      </c>
      <c r="C126" s="125">
        <v>205700317.00000027</v>
      </c>
      <c r="D126" s="125">
        <v>224187672.99999994</v>
      </c>
      <c r="E126" s="125">
        <v>185358485.00000045</v>
      </c>
      <c r="F126" s="125">
        <v>180584362</v>
      </c>
      <c r="G126" s="126">
        <f t="shared" si="12"/>
        <v>31.064205480949624</v>
      </c>
      <c r="H126" s="127">
        <f t="shared" si="13"/>
        <v>-12.209973891289735</v>
      </c>
      <c r="I126" s="227">
        <f t="shared" si="14"/>
        <v>-19.449468570914675</v>
      </c>
      <c r="J126" s="227">
        <f t="shared" si="15"/>
        <v>-2.5756161095082462</v>
      </c>
    </row>
    <row r="127" spans="1:10" ht="15" customHeight="1">
      <c r="A127" s="4" t="s">
        <v>43</v>
      </c>
      <c r="B127" s="125">
        <v>191715598.99999946</v>
      </c>
      <c r="C127" s="125">
        <v>228643038.00000024</v>
      </c>
      <c r="D127" s="125">
        <v>244575929.00000066</v>
      </c>
      <c r="E127" s="125">
        <v>278945039.00000048</v>
      </c>
      <c r="F127" s="125">
        <v>297072498.99999976</v>
      </c>
      <c r="G127" s="126">
        <f t="shared" si="12"/>
        <v>54.954787481847319</v>
      </c>
      <c r="H127" s="127">
        <f t="shared" si="13"/>
        <v>29.928512846299498</v>
      </c>
      <c r="I127" s="227">
        <f t="shared" si="14"/>
        <v>21.464324070910081</v>
      </c>
      <c r="J127" s="227">
        <f t="shared" si="15"/>
        <v>6.4985776642542419</v>
      </c>
    </row>
    <row r="128" spans="1:10" ht="15" customHeight="1">
      <c r="A128" s="4" t="s">
        <v>5</v>
      </c>
      <c r="B128" s="125">
        <v>62542964.000000082</v>
      </c>
      <c r="C128" s="125">
        <v>60301403.999999948</v>
      </c>
      <c r="D128" s="125">
        <v>81994297.00000006</v>
      </c>
      <c r="E128" s="125">
        <v>152137192.00000021</v>
      </c>
      <c r="F128" s="125">
        <v>199335417.00000009</v>
      </c>
      <c r="G128" s="126">
        <f t="shared" si="12"/>
        <v>218.71757309103521</v>
      </c>
      <c r="H128" s="127">
        <f t="shared" si="13"/>
        <v>230.56513410533569</v>
      </c>
      <c r="I128" s="227">
        <f t="shared" si="14"/>
        <v>143.10887987734068</v>
      </c>
      <c r="J128" s="227">
        <f t="shared" si="15"/>
        <v>31.023462691489556</v>
      </c>
    </row>
    <row r="129" spans="1:10" ht="15" customHeight="1">
      <c r="A129" s="8" t="s">
        <v>6</v>
      </c>
      <c r="B129" s="85">
        <f>SUM(B101:B128)</f>
        <v>6539314520.9999962</v>
      </c>
      <c r="C129" s="85">
        <f>SUM(C101:C128)</f>
        <v>6699347064</v>
      </c>
      <c r="D129" s="85">
        <f>SUM(D101:D128)</f>
        <v>6927534197</v>
      </c>
      <c r="E129" s="128">
        <f>SUM(E101:E128)</f>
        <v>7138476180.9999981</v>
      </c>
      <c r="F129" s="128">
        <f>SUM(F101:F128)</f>
        <v>6997723024</v>
      </c>
      <c r="G129" s="232">
        <f t="shared" si="12"/>
        <v>7.0100390725648083</v>
      </c>
      <c r="H129" s="172">
        <f t="shared" si="13"/>
        <v>4.4538065747238278</v>
      </c>
      <c r="I129" s="233">
        <f t="shared" si="14"/>
        <v>1.0131862940553304</v>
      </c>
      <c r="J129" s="233">
        <f t="shared" si="15"/>
        <v>-1.9717535427887469</v>
      </c>
    </row>
    <row r="131" spans="1:10" ht="15" customHeight="1">
      <c r="A131" s="131" t="s">
        <v>11</v>
      </c>
      <c r="B131" s="123"/>
      <c r="C131" s="123"/>
      <c r="D131" s="123"/>
      <c r="E131" s="123"/>
      <c r="F131" s="123"/>
      <c r="G131" s="123"/>
      <c r="H131" s="123"/>
      <c r="I131" s="123"/>
    </row>
    <row r="132" spans="1:10" ht="33" customHeight="1">
      <c r="A132" s="12" t="s">
        <v>46</v>
      </c>
      <c r="B132" s="12">
        <v>2015</v>
      </c>
      <c r="C132" s="12">
        <v>2016</v>
      </c>
      <c r="D132" s="124">
        <v>2017</v>
      </c>
      <c r="E132" s="124">
        <v>2018</v>
      </c>
      <c r="F132" s="124">
        <v>2019</v>
      </c>
      <c r="G132" s="3" t="s">
        <v>585</v>
      </c>
      <c r="H132" s="3" t="s">
        <v>586</v>
      </c>
      <c r="I132" s="147" t="s">
        <v>587</v>
      </c>
      <c r="J132" s="3" t="s">
        <v>588</v>
      </c>
    </row>
    <row r="133" spans="1:10" ht="15" customHeight="1">
      <c r="A133" s="4" t="s">
        <v>17</v>
      </c>
      <c r="B133" s="125">
        <v>344536667.00000012</v>
      </c>
      <c r="C133" s="125">
        <v>367693811.0000003</v>
      </c>
      <c r="D133" s="125">
        <v>382369819.99999994</v>
      </c>
      <c r="E133" s="125">
        <v>383351811.99999976</v>
      </c>
      <c r="F133" s="5">
        <v>358061032.99999988</v>
      </c>
      <c r="G133" s="126">
        <f>F133/B133*100-100</f>
        <v>3.9253778466486864</v>
      </c>
      <c r="H133" s="127">
        <f>F133/C133*100-100</f>
        <v>-2.619782468952252</v>
      </c>
      <c r="I133" s="227">
        <f>F133/D133*100-100</f>
        <v>-6.3574021087752328</v>
      </c>
      <c r="J133" s="227">
        <f>F133/E133*100-100</f>
        <v>-6.5972764985912988</v>
      </c>
    </row>
    <row r="134" spans="1:10" ht="15" customHeight="1">
      <c r="A134" s="4" t="s">
        <v>18</v>
      </c>
      <c r="B134" s="125">
        <v>63910106.000000015</v>
      </c>
      <c r="C134" s="125">
        <v>58610147.00000003</v>
      </c>
      <c r="D134" s="125">
        <v>54442598.000000022</v>
      </c>
      <c r="E134" s="125">
        <v>52532215.000000007</v>
      </c>
      <c r="F134" s="125">
        <v>25146889.000000007</v>
      </c>
      <c r="G134" s="126">
        <f t="shared" ref="G134:G161" si="16">F134/B134*100-100</f>
        <v>-60.652718992517393</v>
      </c>
      <c r="H134" s="127">
        <f t="shared" ref="H134:H161" si="17">F134/C134*100-100</f>
        <v>-57.094649498149195</v>
      </c>
      <c r="I134" s="227">
        <f t="shared" ref="I134:I161" si="18">F134/D134*100-100</f>
        <v>-53.810270038913281</v>
      </c>
      <c r="J134" s="227">
        <f t="shared" ref="J134:J161" si="19">F134/E134*100-100</f>
        <v>-52.130537423559993</v>
      </c>
    </row>
    <row r="135" spans="1:10" ht="15" customHeight="1">
      <c r="A135" s="4" t="s">
        <v>19</v>
      </c>
      <c r="B135" s="125">
        <v>781923929.99999988</v>
      </c>
      <c r="C135" s="125">
        <v>941076585.99999964</v>
      </c>
      <c r="D135" s="125">
        <v>1124915034.0000002</v>
      </c>
      <c r="E135" s="125">
        <v>1155549460.9999998</v>
      </c>
      <c r="F135" s="125">
        <v>860602350.99999976</v>
      </c>
      <c r="G135" s="126">
        <f t="shared" si="16"/>
        <v>10.062157964650083</v>
      </c>
      <c r="H135" s="127">
        <f t="shared" si="17"/>
        <v>-8.5512949952406814</v>
      </c>
      <c r="I135" s="227">
        <f t="shared" si="18"/>
        <v>-23.496235272112159</v>
      </c>
      <c r="J135" s="227">
        <f t="shared" si="19"/>
        <v>-25.524403753756758</v>
      </c>
    </row>
    <row r="136" spans="1:10" ht="15" customHeight="1">
      <c r="A136" s="4" t="s">
        <v>20</v>
      </c>
      <c r="B136" s="125">
        <v>511391372.00000012</v>
      </c>
      <c r="C136" s="125">
        <v>546774982.9999994</v>
      </c>
      <c r="D136" s="125">
        <v>631441815.0000006</v>
      </c>
      <c r="E136" s="125">
        <v>584231914.99999833</v>
      </c>
      <c r="F136" s="125">
        <v>572656862.00000036</v>
      </c>
      <c r="G136" s="126">
        <f t="shared" si="16"/>
        <v>11.980157146648196</v>
      </c>
      <c r="H136" s="127">
        <f t="shared" si="17"/>
        <v>4.7335521566832455</v>
      </c>
      <c r="I136" s="227">
        <f t="shared" si="18"/>
        <v>-9.3096389253220764</v>
      </c>
      <c r="J136" s="227">
        <f t="shared" si="19"/>
        <v>-1.9812428425786948</v>
      </c>
    </row>
    <row r="137" spans="1:10" ht="15" customHeight="1">
      <c r="A137" s="4" t="s">
        <v>21</v>
      </c>
      <c r="B137" s="125">
        <v>12922390.999999994</v>
      </c>
      <c r="C137" s="125">
        <v>13740641</v>
      </c>
      <c r="D137" s="125">
        <v>20269168.000000011</v>
      </c>
      <c r="E137" s="125">
        <v>19865961.999999989</v>
      </c>
      <c r="F137" s="125">
        <v>31266497.999999996</v>
      </c>
      <c r="G137" s="126">
        <f t="shared" si="16"/>
        <v>141.95598167552745</v>
      </c>
      <c r="H137" s="127">
        <f t="shared" si="17"/>
        <v>127.54759403145749</v>
      </c>
      <c r="I137" s="227">
        <f t="shared" si="18"/>
        <v>54.256445059806993</v>
      </c>
      <c r="J137" s="227">
        <f t="shared" si="19"/>
        <v>57.387283837550967</v>
      </c>
    </row>
    <row r="138" spans="1:10" ht="15" customHeight="1">
      <c r="A138" s="4" t="s">
        <v>22</v>
      </c>
      <c r="B138" s="125">
        <v>64540066.000000045</v>
      </c>
      <c r="C138" s="125">
        <v>59017941.999999955</v>
      </c>
      <c r="D138" s="125">
        <v>65779426.000000224</v>
      </c>
      <c r="E138" s="125">
        <v>59339682.000000052</v>
      </c>
      <c r="F138" s="125">
        <v>61199097.999999978</v>
      </c>
      <c r="G138" s="126">
        <f t="shared" si="16"/>
        <v>-5.1765797698441531</v>
      </c>
      <c r="H138" s="127">
        <f t="shared" si="17"/>
        <v>3.6957506922217505</v>
      </c>
      <c r="I138" s="227">
        <f t="shared" si="18"/>
        <v>-6.9631620075253124</v>
      </c>
      <c r="J138" s="227">
        <f t="shared" si="19"/>
        <v>3.1335119052372562</v>
      </c>
    </row>
    <row r="139" spans="1:10" ht="15" customHeight="1">
      <c r="A139" s="4" t="s">
        <v>23</v>
      </c>
      <c r="B139" s="125">
        <v>576119777.99999976</v>
      </c>
      <c r="C139" s="125">
        <v>633581384.00000083</v>
      </c>
      <c r="D139" s="125">
        <v>668941340.00000131</v>
      </c>
      <c r="E139" s="125">
        <v>683738112.99999952</v>
      </c>
      <c r="F139" s="125">
        <v>625982815.99999964</v>
      </c>
      <c r="G139" s="126">
        <f t="shared" si="16"/>
        <v>8.6549776459852694</v>
      </c>
      <c r="H139" s="127">
        <f t="shared" si="17"/>
        <v>-1.199304176525672</v>
      </c>
      <c r="I139" s="227">
        <f t="shared" si="18"/>
        <v>-6.4218671251505555</v>
      </c>
      <c r="J139" s="227">
        <f t="shared" si="19"/>
        <v>-8.4469910192061946</v>
      </c>
    </row>
    <row r="140" spans="1:10" ht="15" customHeight="1">
      <c r="A140" s="4" t="s">
        <v>24</v>
      </c>
      <c r="B140" s="125">
        <v>95490109</v>
      </c>
      <c r="C140" s="125">
        <v>110395053.00000003</v>
      </c>
      <c r="D140" s="125">
        <v>110691275.00000003</v>
      </c>
      <c r="E140" s="125">
        <v>111281005.00000004</v>
      </c>
      <c r="F140" s="125">
        <v>108628070.99999999</v>
      </c>
      <c r="G140" s="126">
        <f t="shared" si="16"/>
        <v>13.758453244618238</v>
      </c>
      <c r="H140" s="127">
        <f t="shared" si="17"/>
        <v>-1.600598896401678</v>
      </c>
      <c r="I140" s="227">
        <f t="shared" si="18"/>
        <v>-1.8639264928514478</v>
      </c>
      <c r="J140" s="227">
        <f t="shared" si="19"/>
        <v>-2.3839953638089924</v>
      </c>
    </row>
    <row r="141" spans="1:10" ht="15" customHeight="1">
      <c r="A141" s="4" t="s">
        <v>25</v>
      </c>
      <c r="B141" s="125">
        <v>73279642.999999985</v>
      </c>
      <c r="C141" s="125">
        <v>81786537</v>
      </c>
      <c r="D141" s="125">
        <v>89900747.000000119</v>
      </c>
      <c r="E141" s="125">
        <v>97411907.999999881</v>
      </c>
      <c r="F141" s="125">
        <v>99431076</v>
      </c>
      <c r="G141" s="126">
        <f t="shared" si="16"/>
        <v>35.687173039311915</v>
      </c>
      <c r="H141" s="127">
        <f t="shared" si="17"/>
        <v>21.573891800798478</v>
      </c>
      <c r="I141" s="227">
        <f t="shared" si="18"/>
        <v>10.600945284692529</v>
      </c>
      <c r="J141" s="227">
        <f t="shared" si="19"/>
        <v>2.0728143421645342</v>
      </c>
    </row>
    <row r="142" spans="1:10" ht="15" customHeight="1">
      <c r="A142" s="4" t="s">
        <v>26</v>
      </c>
      <c r="B142" s="125">
        <v>79092205.99999997</v>
      </c>
      <c r="C142" s="125">
        <v>88790910.00000006</v>
      </c>
      <c r="D142" s="125">
        <v>79092194.999999925</v>
      </c>
      <c r="E142" s="125">
        <v>75782890.999999925</v>
      </c>
      <c r="F142" s="125">
        <v>80843776.00000003</v>
      </c>
      <c r="G142" s="126">
        <f t="shared" si="16"/>
        <v>2.2145924214075592</v>
      </c>
      <c r="H142" s="127">
        <f t="shared" si="17"/>
        <v>-8.9503914308345571</v>
      </c>
      <c r="I142" s="227">
        <f t="shared" si="18"/>
        <v>2.2146066372290107</v>
      </c>
      <c r="J142" s="227">
        <f t="shared" si="19"/>
        <v>6.6781366258514794</v>
      </c>
    </row>
    <row r="143" spans="1:10" ht="15" customHeight="1">
      <c r="A143" s="4" t="s">
        <v>27</v>
      </c>
      <c r="B143" s="125">
        <v>19920593.000000019</v>
      </c>
      <c r="C143" s="125">
        <v>20779375.000000011</v>
      </c>
      <c r="D143" s="125">
        <v>31988793.00000003</v>
      </c>
      <c r="E143" s="125">
        <v>26919759</v>
      </c>
      <c r="F143" s="125">
        <v>33027190.999999993</v>
      </c>
      <c r="G143" s="126">
        <f t="shared" si="16"/>
        <v>65.794216065756473</v>
      </c>
      <c r="H143" s="127">
        <f t="shared" si="17"/>
        <v>58.942177038529678</v>
      </c>
      <c r="I143" s="227">
        <f t="shared" si="18"/>
        <v>3.2461306058029891</v>
      </c>
      <c r="J143" s="227">
        <f t="shared" si="19"/>
        <v>22.687543376595571</v>
      </c>
    </row>
    <row r="144" spans="1:10" ht="15" customHeight="1">
      <c r="A144" s="4" t="s">
        <v>28</v>
      </c>
      <c r="B144" s="125">
        <v>14835954.000000002</v>
      </c>
      <c r="C144" s="125">
        <v>12790449.000000006</v>
      </c>
      <c r="D144" s="125">
        <v>16595478.000000009</v>
      </c>
      <c r="E144" s="125">
        <v>16958293.999999989</v>
      </c>
      <c r="F144" s="125">
        <v>18338017.000000011</v>
      </c>
      <c r="G144" s="126">
        <f t="shared" si="16"/>
        <v>23.605243046722919</v>
      </c>
      <c r="H144" s="127">
        <f t="shared" si="17"/>
        <v>43.372738517623588</v>
      </c>
      <c r="I144" s="227">
        <f t="shared" si="18"/>
        <v>10.500083215439787</v>
      </c>
      <c r="J144" s="227">
        <f t="shared" si="19"/>
        <v>8.1359775930292386</v>
      </c>
    </row>
    <row r="145" spans="1:10" ht="15" customHeight="1">
      <c r="A145" s="4" t="s">
        <v>29</v>
      </c>
      <c r="B145" s="125">
        <v>22782052</v>
      </c>
      <c r="C145" s="125">
        <v>19614683.000000007</v>
      </c>
      <c r="D145" s="125">
        <v>18945547.000000011</v>
      </c>
      <c r="E145" s="125">
        <v>19593949.000000015</v>
      </c>
      <c r="F145" s="125">
        <v>19070259.999999993</v>
      </c>
      <c r="G145" s="126">
        <f t="shared" si="16"/>
        <v>-16.292614905803944</v>
      </c>
      <c r="H145" s="127">
        <f t="shared" si="17"/>
        <v>-2.7755890829335073</v>
      </c>
      <c r="I145" s="227">
        <f t="shared" si="18"/>
        <v>0.65827077993567684</v>
      </c>
      <c r="J145" s="227">
        <f t="shared" si="19"/>
        <v>-2.6727077834081427</v>
      </c>
    </row>
    <row r="146" spans="1:10" ht="15" customHeight="1">
      <c r="A146" s="4" t="s">
        <v>30</v>
      </c>
      <c r="B146" s="125">
        <v>40184575.999999985</v>
      </c>
      <c r="C146" s="125">
        <v>41791382.000000015</v>
      </c>
      <c r="D146" s="125">
        <v>39817276.000000045</v>
      </c>
      <c r="E146" s="125">
        <v>46175925.999999955</v>
      </c>
      <c r="F146" s="125">
        <v>42345885.000000007</v>
      </c>
      <c r="G146" s="126">
        <f t="shared" si="16"/>
        <v>5.3784541611189951</v>
      </c>
      <c r="H146" s="127">
        <f t="shared" si="17"/>
        <v>1.3268357576688743</v>
      </c>
      <c r="I146" s="227">
        <f t="shared" si="18"/>
        <v>6.3505323669051421</v>
      </c>
      <c r="J146" s="227">
        <f t="shared" si="19"/>
        <v>-8.2944541274601562</v>
      </c>
    </row>
    <row r="147" spans="1:10" ht="15" customHeight="1">
      <c r="A147" s="4" t="s">
        <v>31</v>
      </c>
      <c r="B147" s="125">
        <v>102004455.9999999</v>
      </c>
      <c r="C147" s="125">
        <v>104939857.0000001</v>
      </c>
      <c r="D147" s="125">
        <v>108404472.99999997</v>
      </c>
      <c r="E147" s="125">
        <v>114155211</v>
      </c>
      <c r="F147" s="125">
        <v>105027735.99999999</v>
      </c>
      <c r="G147" s="126">
        <f t="shared" si="16"/>
        <v>2.9638705195389718</v>
      </c>
      <c r="H147" s="127">
        <f t="shared" si="17"/>
        <v>8.3742252478842261E-2</v>
      </c>
      <c r="I147" s="227">
        <f t="shared" si="18"/>
        <v>-3.1149424987287944</v>
      </c>
      <c r="J147" s="227">
        <f t="shared" si="19"/>
        <v>-7.9956709115977276</v>
      </c>
    </row>
    <row r="148" spans="1:10" ht="15" customHeight="1">
      <c r="A148" s="4" t="s">
        <v>32</v>
      </c>
      <c r="B148" s="125">
        <v>641259980.00000107</v>
      </c>
      <c r="C148" s="125">
        <v>599994825.00000072</v>
      </c>
      <c r="D148" s="125">
        <v>657594514.00000072</v>
      </c>
      <c r="E148" s="125">
        <v>750075594.00000048</v>
      </c>
      <c r="F148" s="125">
        <v>740209969.99999976</v>
      </c>
      <c r="G148" s="126">
        <f t="shared" si="16"/>
        <v>15.430557509607638</v>
      </c>
      <c r="H148" s="127">
        <f t="shared" si="17"/>
        <v>23.369392394342555</v>
      </c>
      <c r="I148" s="227">
        <f t="shared" si="18"/>
        <v>12.563282424220318</v>
      </c>
      <c r="J148" s="227">
        <f t="shared" si="19"/>
        <v>-1.3152839632322042</v>
      </c>
    </row>
    <row r="149" spans="1:10" ht="15" customHeight="1">
      <c r="A149" s="4" t="s">
        <v>33</v>
      </c>
      <c r="B149" s="125">
        <v>97195359.999999985</v>
      </c>
      <c r="C149" s="125">
        <v>96851773.000000045</v>
      </c>
      <c r="D149" s="125">
        <v>105044714.99999994</v>
      </c>
      <c r="E149" s="125">
        <v>113520148.99999997</v>
      </c>
      <c r="F149" s="125">
        <v>117360811.00000003</v>
      </c>
      <c r="G149" s="126">
        <f t="shared" si="16"/>
        <v>20.747339173392689</v>
      </c>
      <c r="H149" s="127">
        <f t="shared" si="17"/>
        <v>21.175697010729962</v>
      </c>
      <c r="I149" s="227">
        <f t="shared" si="18"/>
        <v>11.724622223973952</v>
      </c>
      <c r="J149" s="227">
        <f t="shared" si="19"/>
        <v>3.3832425642782198</v>
      </c>
    </row>
    <row r="150" spans="1:10" ht="15" customHeight="1">
      <c r="A150" s="4" t="s">
        <v>34</v>
      </c>
      <c r="B150" s="125">
        <v>46773166.000000119</v>
      </c>
      <c r="C150" s="125">
        <v>47297990.999999993</v>
      </c>
      <c r="D150" s="125">
        <v>47903008.999999985</v>
      </c>
      <c r="E150" s="125">
        <v>39438119.000000075</v>
      </c>
      <c r="F150" s="125">
        <v>34462533</v>
      </c>
      <c r="G150" s="126">
        <f t="shared" si="16"/>
        <v>-26.319862546828858</v>
      </c>
      <c r="H150" s="127">
        <f t="shared" si="17"/>
        <v>-27.137427464942419</v>
      </c>
      <c r="I150" s="227">
        <f t="shared" si="18"/>
        <v>-28.05768631360921</v>
      </c>
      <c r="J150" s="227">
        <f t="shared" si="19"/>
        <v>-12.616184864192093</v>
      </c>
    </row>
    <row r="151" spans="1:10" ht="15" customHeight="1">
      <c r="A151" s="4" t="s">
        <v>35</v>
      </c>
      <c r="B151" s="125">
        <v>841155.00000000012</v>
      </c>
      <c r="C151" s="125">
        <v>811227</v>
      </c>
      <c r="D151" s="125">
        <v>823549.00000000012</v>
      </c>
      <c r="E151" s="125">
        <v>821642.99999999953</v>
      </c>
      <c r="F151" s="125">
        <v>790817</v>
      </c>
      <c r="G151" s="126">
        <f t="shared" si="16"/>
        <v>-5.9843905106668984</v>
      </c>
      <c r="H151" s="127">
        <f t="shared" si="17"/>
        <v>-2.5159419003558838</v>
      </c>
      <c r="I151" s="227">
        <f t="shared" si="18"/>
        <v>-3.9745054635486241</v>
      </c>
      <c r="J151" s="227">
        <f t="shared" si="19"/>
        <v>-3.7517510646350729</v>
      </c>
    </row>
    <row r="152" spans="1:10" ht="15" customHeight="1">
      <c r="A152" s="4" t="s">
        <v>36</v>
      </c>
      <c r="B152" s="125">
        <v>233358681.99999997</v>
      </c>
      <c r="C152" s="125">
        <v>249524990.99999997</v>
      </c>
      <c r="D152" s="125">
        <v>355370685.99999982</v>
      </c>
      <c r="E152" s="125">
        <v>402461366.00000024</v>
      </c>
      <c r="F152" s="125">
        <v>330670114</v>
      </c>
      <c r="G152" s="126">
        <f t="shared" si="16"/>
        <v>41.700369219603346</v>
      </c>
      <c r="H152" s="127">
        <f t="shared" si="17"/>
        <v>32.519838063033944</v>
      </c>
      <c r="I152" s="227">
        <f t="shared" si="18"/>
        <v>-6.9506498349725518</v>
      </c>
      <c r="J152" s="227">
        <f t="shared" si="19"/>
        <v>-17.838048087328758</v>
      </c>
    </row>
    <row r="153" spans="1:10" ht="15" customHeight="1">
      <c r="A153" s="4" t="s">
        <v>37</v>
      </c>
      <c r="B153" s="125">
        <v>169038009.00000012</v>
      </c>
      <c r="C153" s="125">
        <v>127136454.0000001</v>
      </c>
      <c r="D153" s="125">
        <v>144409286.9999997</v>
      </c>
      <c r="E153" s="125">
        <v>176526162.99999964</v>
      </c>
      <c r="F153" s="125">
        <v>120105626.99999999</v>
      </c>
      <c r="G153" s="126">
        <f t="shared" si="16"/>
        <v>-28.947561728557801</v>
      </c>
      <c r="H153" s="127">
        <f t="shared" si="17"/>
        <v>-5.5301424404995032</v>
      </c>
      <c r="I153" s="227">
        <f t="shared" si="18"/>
        <v>-16.829707081096359</v>
      </c>
      <c r="J153" s="227">
        <f t="shared" si="19"/>
        <v>-31.961571611342265</v>
      </c>
    </row>
    <row r="154" spans="1:10" ht="15" customHeight="1">
      <c r="A154" s="4" t="s">
        <v>38</v>
      </c>
      <c r="B154" s="125">
        <v>86388522.999999955</v>
      </c>
      <c r="C154" s="125">
        <v>77528042.00000006</v>
      </c>
      <c r="D154" s="125">
        <v>93240384.000000089</v>
      </c>
      <c r="E154" s="125">
        <v>97697037.99999997</v>
      </c>
      <c r="F154" s="125">
        <v>138365773.99999994</v>
      </c>
      <c r="G154" s="126">
        <f t="shared" si="16"/>
        <v>60.166847626275569</v>
      </c>
      <c r="H154" s="127">
        <f t="shared" si="17"/>
        <v>78.471905688008775</v>
      </c>
      <c r="I154" s="227">
        <f t="shared" si="18"/>
        <v>48.396829854325574</v>
      </c>
      <c r="J154" s="227">
        <f t="shared" si="19"/>
        <v>41.627399184814578</v>
      </c>
    </row>
    <row r="155" spans="1:10" ht="15" customHeight="1">
      <c r="A155" s="4" t="s">
        <v>39</v>
      </c>
      <c r="B155" s="125">
        <v>3086569.0000000009</v>
      </c>
      <c r="C155" s="125">
        <v>4087753.9999999944</v>
      </c>
      <c r="D155" s="125">
        <v>4598654.9999999944</v>
      </c>
      <c r="E155" s="125">
        <v>3876296.0000000005</v>
      </c>
      <c r="F155" s="125">
        <v>3382336</v>
      </c>
      <c r="G155" s="126">
        <f t="shared" si="16"/>
        <v>9.5823874340731976</v>
      </c>
      <c r="H155" s="127">
        <f t="shared" si="17"/>
        <v>-17.256860368798982</v>
      </c>
      <c r="I155" s="227">
        <f t="shared" si="18"/>
        <v>-26.449450980775808</v>
      </c>
      <c r="J155" s="227">
        <f t="shared" si="19"/>
        <v>-12.743092890739007</v>
      </c>
    </row>
    <row r="156" spans="1:10" ht="15" customHeight="1">
      <c r="A156" s="4" t="s">
        <v>40</v>
      </c>
      <c r="B156" s="125">
        <v>95504289.999999747</v>
      </c>
      <c r="C156" s="125">
        <v>102458614.99999984</v>
      </c>
      <c r="D156" s="125">
        <v>115303583.99999994</v>
      </c>
      <c r="E156" s="125">
        <v>149614894.99999982</v>
      </c>
      <c r="F156" s="125">
        <v>148016819</v>
      </c>
      <c r="G156" s="126">
        <f t="shared" si="16"/>
        <v>54.984471378197128</v>
      </c>
      <c r="H156" s="127">
        <f t="shared" si="17"/>
        <v>44.464981300010976</v>
      </c>
      <c r="I156" s="227">
        <f t="shared" si="18"/>
        <v>28.371394769480958</v>
      </c>
      <c r="J156" s="227">
        <f t="shared" si="19"/>
        <v>-1.0681262717858573</v>
      </c>
    </row>
    <row r="157" spans="1:10" ht="15" customHeight="1">
      <c r="A157" s="4" t="s">
        <v>41</v>
      </c>
      <c r="B157" s="125">
        <v>192526695.99999994</v>
      </c>
      <c r="C157" s="125">
        <v>196049519.9999997</v>
      </c>
      <c r="D157" s="125">
        <v>251233008.00000089</v>
      </c>
      <c r="E157" s="125">
        <v>248296961.0000008</v>
      </c>
      <c r="F157" s="125">
        <v>284576300.99999994</v>
      </c>
      <c r="G157" s="126">
        <f t="shared" si="16"/>
        <v>47.811346121059501</v>
      </c>
      <c r="H157" s="127">
        <f t="shared" si="17"/>
        <v>45.155316371088475</v>
      </c>
      <c r="I157" s="227">
        <f t="shared" si="18"/>
        <v>13.271859961967621</v>
      </c>
      <c r="J157" s="227">
        <f t="shared" si="19"/>
        <v>14.611270252316544</v>
      </c>
    </row>
    <row r="158" spans="1:10" ht="15" customHeight="1">
      <c r="A158" s="4" t="s">
        <v>42</v>
      </c>
      <c r="B158" s="125">
        <v>363133081</v>
      </c>
      <c r="C158" s="125">
        <v>321481773.99999994</v>
      </c>
      <c r="D158" s="125">
        <v>303272866.99999946</v>
      </c>
      <c r="E158" s="125">
        <v>260674746.00000003</v>
      </c>
      <c r="F158" s="125">
        <v>217280502</v>
      </c>
      <c r="G158" s="126">
        <f t="shared" si="16"/>
        <v>-40.165048746963372</v>
      </c>
      <c r="H158" s="127">
        <f t="shared" si="17"/>
        <v>-32.412808571847677</v>
      </c>
      <c r="I158" s="227">
        <f t="shared" si="18"/>
        <v>-28.354783548770158</v>
      </c>
      <c r="J158" s="227">
        <f t="shared" si="19"/>
        <v>-16.646892215634892</v>
      </c>
    </row>
    <row r="159" spans="1:10" ht="15" customHeight="1">
      <c r="A159" s="4" t="s">
        <v>43</v>
      </c>
      <c r="B159" s="125">
        <v>86856641.999999955</v>
      </c>
      <c r="C159" s="125">
        <v>93225572.000000045</v>
      </c>
      <c r="D159" s="125">
        <v>98376065.00000003</v>
      </c>
      <c r="E159" s="125">
        <v>99171972.999999955</v>
      </c>
      <c r="F159" s="125">
        <v>93569023.999999955</v>
      </c>
      <c r="G159" s="126">
        <f t="shared" si="16"/>
        <v>7.7281159453528119</v>
      </c>
      <c r="H159" s="127">
        <f t="shared" si="17"/>
        <v>0.36840964622872718</v>
      </c>
      <c r="I159" s="227">
        <f t="shared" si="18"/>
        <v>-4.8863928436252024</v>
      </c>
      <c r="J159" s="227">
        <f t="shared" si="19"/>
        <v>-5.6497302922469856</v>
      </c>
    </row>
    <row r="160" spans="1:10" ht="15" customHeight="1">
      <c r="A160" s="4" t="s">
        <v>5</v>
      </c>
      <c r="B160" s="125">
        <v>79625091.00000003</v>
      </c>
      <c r="C160" s="125">
        <v>59587368.000000022</v>
      </c>
      <c r="D160" s="125">
        <v>74417624.00000003</v>
      </c>
      <c r="E160" s="125">
        <v>116674200.99999996</v>
      </c>
      <c r="F160" s="125">
        <v>115544444.00000001</v>
      </c>
      <c r="G160" s="126">
        <f t="shared" si="16"/>
        <v>45.110595854766387</v>
      </c>
      <c r="H160" s="127">
        <f t="shared" si="17"/>
        <v>93.907614781710066</v>
      </c>
      <c r="I160" s="227">
        <f t="shared" si="18"/>
        <v>55.264892628122567</v>
      </c>
      <c r="J160" s="227">
        <f t="shared" si="19"/>
        <v>-0.96830061000370904</v>
      </c>
    </row>
    <row r="161" spans="1:10" ht="15" customHeight="1">
      <c r="A161" s="8" t="s">
        <v>6</v>
      </c>
      <c r="B161" s="85">
        <f>SUM(B133:B160)</f>
        <v>4898521143</v>
      </c>
      <c r="C161" s="85">
        <f>SUM(C133:C160)</f>
        <v>5077419646.000001</v>
      </c>
      <c r="D161" s="85">
        <f>SUM(D133:D160)</f>
        <v>5695182932.0000029</v>
      </c>
      <c r="E161" s="128">
        <f>SUM(E133:E160)</f>
        <v>5905737246.999999</v>
      </c>
      <c r="F161" s="128">
        <f>SUM(F133:F160)</f>
        <v>5385962630.999999</v>
      </c>
      <c r="G161" s="232">
        <f t="shared" si="16"/>
        <v>9.9507886925537434</v>
      </c>
      <c r="H161" s="172">
        <f t="shared" si="17"/>
        <v>6.0767674628404649</v>
      </c>
      <c r="I161" s="233">
        <f t="shared" si="18"/>
        <v>-5.4295060350487034</v>
      </c>
      <c r="J161" s="233">
        <f t="shared" si="19"/>
        <v>-8.8011808561926017</v>
      </c>
    </row>
    <row r="163" spans="1:10" ht="15" customHeight="1">
      <c r="A163" s="131" t="s">
        <v>8</v>
      </c>
      <c r="B163" s="123"/>
      <c r="C163" s="123"/>
      <c r="D163" s="123"/>
      <c r="E163" s="123"/>
      <c r="F163" s="123"/>
      <c r="G163" s="123"/>
      <c r="H163" s="123"/>
      <c r="I163" s="123"/>
    </row>
    <row r="164" spans="1:10" ht="37.5" customHeight="1">
      <c r="A164" s="12" t="s">
        <v>46</v>
      </c>
      <c r="B164" s="12">
        <v>2015</v>
      </c>
      <c r="C164" s="12">
        <v>2016</v>
      </c>
      <c r="D164" s="124">
        <v>2017</v>
      </c>
      <c r="E164" s="124">
        <v>2018</v>
      </c>
      <c r="F164" s="124">
        <v>2019</v>
      </c>
      <c r="G164" s="3" t="s">
        <v>585</v>
      </c>
      <c r="H164" s="3" t="s">
        <v>586</v>
      </c>
      <c r="I164" s="147" t="s">
        <v>587</v>
      </c>
      <c r="J164" s="3" t="s">
        <v>588</v>
      </c>
    </row>
    <row r="165" spans="1:10" ht="15" customHeight="1">
      <c r="A165" s="4" t="s">
        <v>17</v>
      </c>
      <c r="B165" s="125">
        <v>310253497.00000006</v>
      </c>
      <c r="C165" s="125">
        <v>440821148.99999964</v>
      </c>
      <c r="D165" s="125">
        <v>528028722.99999976</v>
      </c>
      <c r="E165" s="125">
        <v>605800226.00000024</v>
      </c>
      <c r="F165" s="5">
        <v>550589725</v>
      </c>
      <c r="G165" s="126">
        <f>F165/B165*100-100</f>
        <v>77.464470287662834</v>
      </c>
      <c r="H165" s="127">
        <f>F165/C165*100-100</f>
        <v>24.900932327999641</v>
      </c>
      <c r="I165" s="227">
        <f>F165/D165*100-100</f>
        <v>4.27268461303008</v>
      </c>
      <c r="J165" s="227">
        <f>F165/E165*100-100</f>
        <v>-9.1136481352187815</v>
      </c>
    </row>
    <row r="166" spans="1:10" ht="15" customHeight="1">
      <c r="A166" s="4" t="s">
        <v>18</v>
      </c>
      <c r="B166" s="125">
        <v>53078845.000000007</v>
      </c>
      <c r="C166" s="125">
        <v>47759846.000000007</v>
      </c>
      <c r="D166" s="125">
        <v>55963754.999999985</v>
      </c>
      <c r="E166" s="125">
        <v>74933303</v>
      </c>
      <c r="F166" s="125">
        <v>76848132.000000015</v>
      </c>
      <c r="G166" s="126">
        <f t="shared" ref="G166:G193" si="20">F166/B166*100-100</f>
        <v>44.78109310780971</v>
      </c>
      <c r="H166" s="127">
        <f t="shared" ref="H166:H193" si="21">F166/C166*100-100</f>
        <v>60.905317827029847</v>
      </c>
      <c r="I166" s="227">
        <f t="shared" ref="I166:I193" si="22">F166/D166*100-100</f>
        <v>37.317683561440845</v>
      </c>
      <c r="J166" s="227">
        <f t="shared" ref="J166:J193" si="23">F166/E166*100-100</f>
        <v>2.5553778137873024</v>
      </c>
    </row>
    <row r="167" spans="1:10" ht="15" customHeight="1">
      <c r="A167" s="4" t="s">
        <v>19</v>
      </c>
      <c r="B167" s="125">
        <v>11964012.000000002</v>
      </c>
      <c r="C167" s="125">
        <v>10109375.000000002</v>
      </c>
      <c r="D167" s="125">
        <v>13687484.000000007</v>
      </c>
      <c r="E167" s="125">
        <v>16645545.999999989</v>
      </c>
      <c r="F167" s="125">
        <v>17371788.999999996</v>
      </c>
      <c r="G167" s="126">
        <f t="shared" si="20"/>
        <v>45.200364225645984</v>
      </c>
      <c r="H167" s="127">
        <f t="shared" si="21"/>
        <v>71.838407418856178</v>
      </c>
      <c r="I167" s="227">
        <f t="shared" si="22"/>
        <v>26.917328268657599</v>
      </c>
      <c r="J167" s="227">
        <f t="shared" si="23"/>
        <v>4.3629869515845741</v>
      </c>
    </row>
    <row r="168" spans="1:10" ht="15" customHeight="1">
      <c r="A168" s="4" t="s">
        <v>20</v>
      </c>
      <c r="B168" s="125">
        <v>843050337.99999917</v>
      </c>
      <c r="C168" s="125">
        <v>754264793.00000048</v>
      </c>
      <c r="D168" s="125">
        <v>809578718.99999857</v>
      </c>
      <c r="E168" s="125">
        <v>790161180.99999917</v>
      </c>
      <c r="F168" s="125">
        <v>727376470.00000048</v>
      </c>
      <c r="G168" s="126">
        <f t="shared" si="20"/>
        <v>-13.720873213148366</v>
      </c>
      <c r="H168" s="127">
        <f t="shared" si="21"/>
        <v>-3.5648386680034179</v>
      </c>
      <c r="I168" s="227">
        <f t="shared" si="22"/>
        <v>-10.153706745347165</v>
      </c>
      <c r="J168" s="227">
        <f t="shared" si="23"/>
        <v>-7.9458106155684192</v>
      </c>
    </row>
    <row r="169" spans="1:10" ht="15" customHeight="1">
      <c r="A169" s="4" t="s">
        <v>21</v>
      </c>
      <c r="B169" s="125">
        <v>19448959.999999989</v>
      </c>
      <c r="C169" s="125">
        <v>14073016</v>
      </c>
      <c r="D169" s="125">
        <v>14335055.999999998</v>
      </c>
      <c r="E169" s="125">
        <v>13309899.000000009</v>
      </c>
      <c r="F169" s="125">
        <v>12617602</v>
      </c>
      <c r="G169" s="126">
        <f t="shared" si="20"/>
        <v>-35.124541363651289</v>
      </c>
      <c r="H169" s="127">
        <f t="shared" si="21"/>
        <v>-10.34187696510827</v>
      </c>
      <c r="I169" s="227">
        <f t="shared" si="22"/>
        <v>-11.98079728464262</v>
      </c>
      <c r="J169" s="227">
        <f t="shared" si="23"/>
        <v>-5.2013692966416158</v>
      </c>
    </row>
    <row r="170" spans="1:10" ht="15" customHeight="1">
      <c r="A170" s="4" t="s">
        <v>22</v>
      </c>
      <c r="B170" s="125">
        <v>357075013.99999917</v>
      </c>
      <c r="C170" s="125">
        <v>390583147.00000125</v>
      </c>
      <c r="D170" s="125">
        <v>408457483.00000155</v>
      </c>
      <c r="E170" s="125">
        <v>420065780.00000191</v>
      </c>
      <c r="F170" s="125">
        <v>376244364.99999976</v>
      </c>
      <c r="G170" s="126">
        <f t="shared" si="20"/>
        <v>5.3684380727912355</v>
      </c>
      <c r="H170" s="127">
        <f t="shared" si="21"/>
        <v>-3.6711215294707671</v>
      </c>
      <c r="I170" s="227">
        <f t="shared" si="22"/>
        <v>-7.8865290368548955</v>
      </c>
      <c r="J170" s="227">
        <f t="shared" si="23"/>
        <v>-10.432036382492754</v>
      </c>
    </row>
    <row r="171" spans="1:10" ht="15" customHeight="1">
      <c r="A171" s="4" t="s">
        <v>23</v>
      </c>
      <c r="B171" s="125">
        <v>508045663</v>
      </c>
      <c r="C171" s="125">
        <v>493708938</v>
      </c>
      <c r="D171" s="125">
        <v>496827889.00000077</v>
      </c>
      <c r="E171" s="125">
        <v>510015059.00000042</v>
      </c>
      <c r="F171" s="125">
        <v>508307306.00000006</v>
      </c>
      <c r="G171" s="126">
        <f t="shared" si="20"/>
        <v>5.1499898346747841E-2</v>
      </c>
      <c r="H171" s="127">
        <f t="shared" si="21"/>
        <v>2.9568773980753917</v>
      </c>
      <c r="I171" s="227">
        <f t="shared" si="22"/>
        <v>2.3105419913332099</v>
      </c>
      <c r="J171" s="227">
        <f t="shared" si="23"/>
        <v>-0.33484364233260067</v>
      </c>
    </row>
    <row r="172" spans="1:10" ht="15" customHeight="1">
      <c r="A172" s="4" t="s">
        <v>24</v>
      </c>
      <c r="B172" s="125">
        <v>54620039.000000015</v>
      </c>
      <c r="C172" s="125">
        <v>47167087.000000007</v>
      </c>
      <c r="D172" s="125">
        <v>52578541.000000037</v>
      </c>
      <c r="E172" s="125">
        <v>63898308.000000022</v>
      </c>
      <c r="F172" s="125">
        <v>59076700.00000003</v>
      </c>
      <c r="G172" s="126">
        <f t="shared" si="20"/>
        <v>8.1593881688733632</v>
      </c>
      <c r="H172" s="127">
        <f t="shared" si="21"/>
        <v>25.24983787953667</v>
      </c>
      <c r="I172" s="227">
        <f t="shared" si="22"/>
        <v>12.35895647998295</v>
      </c>
      <c r="J172" s="227">
        <f t="shared" si="23"/>
        <v>-7.5457522286818488</v>
      </c>
    </row>
    <row r="173" spans="1:10" ht="15" customHeight="1">
      <c r="A173" s="4" t="s">
        <v>25</v>
      </c>
      <c r="B173" s="125">
        <v>1119046987.0000002</v>
      </c>
      <c r="C173" s="125">
        <v>1020576169.9999965</v>
      </c>
      <c r="D173" s="125">
        <v>1094017562.9999993</v>
      </c>
      <c r="E173" s="125">
        <v>854269647</v>
      </c>
      <c r="F173" s="125">
        <v>639557921.00000024</v>
      </c>
      <c r="G173" s="126">
        <f t="shared" si="20"/>
        <v>-42.847983290267322</v>
      </c>
      <c r="H173" s="127">
        <f t="shared" si="21"/>
        <v>-37.333641544853791</v>
      </c>
      <c r="I173" s="227">
        <f t="shared" si="22"/>
        <v>-41.540433844022239</v>
      </c>
      <c r="J173" s="227">
        <f t="shared" si="23"/>
        <v>-25.133952347952231</v>
      </c>
    </row>
    <row r="174" spans="1:10" ht="15" customHeight="1">
      <c r="A174" s="4" t="s">
        <v>26</v>
      </c>
      <c r="B174" s="125">
        <v>104091186.99999999</v>
      </c>
      <c r="C174" s="125">
        <v>96853902</v>
      </c>
      <c r="D174" s="125">
        <v>93324042.999999851</v>
      </c>
      <c r="E174" s="125">
        <v>112698837.99999997</v>
      </c>
      <c r="F174" s="125">
        <v>121306773.99999999</v>
      </c>
      <c r="G174" s="126">
        <f t="shared" si="20"/>
        <v>16.538947720905512</v>
      </c>
      <c r="H174" s="127">
        <f t="shared" si="21"/>
        <v>25.24717279846918</v>
      </c>
      <c r="I174" s="227">
        <f t="shared" si="22"/>
        <v>29.984482133934307</v>
      </c>
      <c r="J174" s="227">
        <f t="shared" si="23"/>
        <v>7.6379988940081347</v>
      </c>
    </row>
    <row r="175" spans="1:10" ht="15" customHeight="1">
      <c r="A175" s="4" t="s">
        <v>27</v>
      </c>
      <c r="B175" s="125">
        <v>180839009.00000021</v>
      </c>
      <c r="C175" s="125">
        <v>171752264</v>
      </c>
      <c r="D175" s="125">
        <v>175063113.9999997</v>
      </c>
      <c r="E175" s="125">
        <v>171360753.99999994</v>
      </c>
      <c r="F175" s="125">
        <v>165705959</v>
      </c>
      <c r="G175" s="126">
        <f t="shared" si="20"/>
        <v>-8.3682442652625753</v>
      </c>
      <c r="H175" s="127">
        <f t="shared" si="21"/>
        <v>-3.5203640750843306</v>
      </c>
      <c r="I175" s="227">
        <f t="shared" si="22"/>
        <v>-5.3450180258987672</v>
      </c>
      <c r="J175" s="227">
        <f t="shared" si="23"/>
        <v>-3.2999358767993812</v>
      </c>
    </row>
    <row r="176" spans="1:10" ht="15" customHeight="1">
      <c r="A176" s="4" t="s">
        <v>28</v>
      </c>
      <c r="B176" s="125">
        <v>68875383</v>
      </c>
      <c r="C176" s="125">
        <v>64241785.999999948</v>
      </c>
      <c r="D176" s="125">
        <v>84670472.000000015</v>
      </c>
      <c r="E176" s="125">
        <v>77137763.99999997</v>
      </c>
      <c r="F176" s="125">
        <v>76931272.999999955</v>
      </c>
      <c r="G176" s="126">
        <f t="shared" si="20"/>
        <v>11.696326973600947</v>
      </c>
      <c r="H176" s="127">
        <f t="shared" si="21"/>
        <v>19.752699590263603</v>
      </c>
      <c r="I176" s="227">
        <f t="shared" si="22"/>
        <v>-9.1403754073793948</v>
      </c>
      <c r="J176" s="227">
        <f t="shared" si="23"/>
        <v>-0.26769119208590553</v>
      </c>
    </row>
    <row r="177" spans="1:10" ht="15" customHeight="1">
      <c r="A177" s="4" t="s">
        <v>29</v>
      </c>
      <c r="B177" s="125">
        <v>43563674.000000022</v>
      </c>
      <c r="C177" s="125">
        <v>48997764.999999963</v>
      </c>
      <c r="D177" s="125">
        <v>56002878.999999955</v>
      </c>
      <c r="E177" s="125">
        <v>58025085.999999963</v>
      </c>
      <c r="F177" s="125">
        <v>61057210</v>
      </c>
      <c r="G177" s="126">
        <f t="shared" si="20"/>
        <v>40.156245774862725</v>
      </c>
      <c r="H177" s="127">
        <f t="shared" si="21"/>
        <v>24.612234864182156</v>
      </c>
      <c r="I177" s="227">
        <f t="shared" si="22"/>
        <v>9.0251270831987966</v>
      </c>
      <c r="J177" s="227">
        <f t="shared" si="23"/>
        <v>5.2255398639134114</v>
      </c>
    </row>
    <row r="178" spans="1:10" ht="15" customHeight="1">
      <c r="A178" s="4" t="s">
        <v>30</v>
      </c>
      <c r="B178" s="125">
        <v>142900349.00000003</v>
      </c>
      <c r="C178" s="125">
        <v>143383881.99999994</v>
      </c>
      <c r="D178" s="125">
        <v>149319679.99999982</v>
      </c>
      <c r="E178" s="125">
        <v>162016802.99999991</v>
      </c>
      <c r="F178" s="125">
        <v>147068477.00000003</v>
      </c>
      <c r="G178" s="126">
        <f t="shared" si="20"/>
        <v>2.9168074320098327</v>
      </c>
      <c r="H178" s="127">
        <f t="shared" si="21"/>
        <v>2.5697414162632981</v>
      </c>
      <c r="I178" s="227">
        <f t="shared" si="22"/>
        <v>-1.5076398502861679</v>
      </c>
      <c r="J178" s="227">
        <f t="shared" si="23"/>
        <v>-9.2264047451917008</v>
      </c>
    </row>
    <row r="179" spans="1:10" ht="15" customHeight="1">
      <c r="A179" s="4" t="s">
        <v>31</v>
      </c>
      <c r="B179" s="125">
        <v>244493932.00000021</v>
      </c>
      <c r="C179" s="125">
        <v>224415806.00000006</v>
      </c>
      <c r="D179" s="125">
        <v>257085974.00000021</v>
      </c>
      <c r="E179" s="125">
        <v>293089487.99999964</v>
      </c>
      <c r="F179" s="125">
        <v>268017906.00000006</v>
      </c>
      <c r="G179" s="126">
        <f t="shared" si="20"/>
        <v>9.6214960459631413</v>
      </c>
      <c r="H179" s="127">
        <f t="shared" si="21"/>
        <v>19.429157320585517</v>
      </c>
      <c r="I179" s="227">
        <f t="shared" si="22"/>
        <v>4.2522475380161353</v>
      </c>
      <c r="J179" s="227">
        <f t="shared" si="23"/>
        <v>-8.5542412902913867</v>
      </c>
    </row>
    <row r="180" spans="1:10" ht="15" customHeight="1">
      <c r="A180" s="4" t="s">
        <v>32</v>
      </c>
      <c r="B180" s="125">
        <v>801535562.99999988</v>
      </c>
      <c r="C180" s="125">
        <v>882072709.99999905</v>
      </c>
      <c r="D180" s="125">
        <v>944118619.99999762</v>
      </c>
      <c r="E180" s="125">
        <v>980546775.99999869</v>
      </c>
      <c r="F180" s="125">
        <v>985255809.00000048</v>
      </c>
      <c r="G180" s="126">
        <f t="shared" si="20"/>
        <v>22.921034883638796</v>
      </c>
      <c r="H180" s="127">
        <f t="shared" si="21"/>
        <v>11.697799719934835</v>
      </c>
      <c r="I180" s="227">
        <f t="shared" si="22"/>
        <v>4.3572055596152666</v>
      </c>
      <c r="J180" s="227">
        <f t="shared" si="23"/>
        <v>0.48024562573256446</v>
      </c>
    </row>
    <row r="181" spans="1:10" ht="15" customHeight="1">
      <c r="A181" s="4" t="s">
        <v>33</v>
      </c>
      <c r="B181" s="125">
        <v>171345170.00000024</v>
      </c>
      <c r="C181" s="125">
        <v>168302611.99999976</v>
      </c>
      <c r="D181" s="125">
        <v>190802508.00000083</v>
      </c>
      <c r="E181" s="125">
        <v>216612626.99999976</v>
      </c>
      <c r="F181" s="125">
        <v>223465800.99999982</v>
      </c>
      <c r="G181" s="126">
        <f t="shared" si="20"/>
        <v>30.418500270535503</v>
      </c>
      <c r="H181" s="127">
        <f t="shared" si="21"/>
        <v>32.776193039713576</v>
      </c>
      <c r="I181" s="227">
        <f t="shared" si="22"/>
        <v>17.118901288236117</v>
      </c>
      <c r="J181" s="227">
        <f t="shared" si="23"/>
        <v>3.1637924782658615</v>
      </c>
    </row>
    <row r="182" spans="1:10" ht="15" customHeight="1">
      <c r="A182" s="4" t="s">
        <v>34</v>
      </c>
      <c r="B182" s="125">
        <v>39097597.000000015</v>
      </c>
      <c r="C182" s="125">
        <v>44348180.000000007</v>
      </c>
      <c r="D182" s="125">
        <v>35665138.99999997</v>
      </c>
      <c r="E182" s="125">
        <v>41582129.999999911</v>
      </c>
      <c r="F182" s="125">
        <v>43432524.999999985</v>
      </c>
      <c r="G182" s="126">
        <f t="shared" si="20"/>
        <v>11.087453789039685</v>
      </c>
      <c r="H182" s="127">
        <f t="shared" si="21"/>
        <v>-2.0646957778200203</v>
      </c>
      <c r="I182" s="227">
        <f t="shared" si="22"/>
        <v>21.778650575285923</v>
      </c>
      <c r="J182" s="227">
        <f t="shared" si="23"/>
        <v>4.4499764682571055</v>
      </c>
    </row>
    <row r="183" spans="1:10" ht="15" customHeight="1">
      <c r="A183" s="4" t="s">
        <v>35</v>
      </c>
      <c r="B183" s="125">
        <v>4544754.0000000009</v>
      </c>
      <c r="C183" s="125">
        <v>5881071.0000000009</v>
      </c>
      <c r="D183" s="125">
        <v>5565904</v>
      </c>
      <c r="E183" s="125">
        <v>3810784.0000000005</v>
      </c>
      <c r="F183" s="125">
        <v>4468313</v>
      </c>
      <c r="G183" s="126">
        <f t="shared" si="20"/>
        <v>-1.6819612238638371</v>
      </c>
      <c r="H183" s="127">
        <f t="shared" si="21"/>
        <v>-24.022121140860236</v>
      </c>
      <c r="I183" s="227">
        <f t="shared" si="22"/>
        <v>-19.719905337928935</v>
      </c>
      <c r="J183" s="227">
        <f t="shared" si="23"/>
        <v>17.254428485057133</v>
      </c>
    </row>
    <row r="184" spans="1:10" ht="15" customHeight="1">
      <c r="A184" s="4" t="s">
        <v>36</v>
      </c>
      <c r="B184" s="125">
        <v>1877466610.0000002</v>
      </c>
      <c r="C184" s="125">
        <v>1522747915.0000007</v>
      </c>
      <c r="D184" s="125">
        <v>1557443504.9999995</v>
      </c>
      <c r="E184" s="125">
        <v>1511617939.0000043</v>
      </c>
      <c r="F184" s="125">
        <v>1380772078.0000005</v>
      </c>
      <c r="G184" s="126">
        <f t="shared" si="20"/>
        <v>-26.455572064740991</v>
      </c>
      <c r="H184" s="127">
        <f t="shared" si="21"/>
        <v>-9.3236599178006543</v>
      </c>
      <c r="I184" s="227">
        <f t="shared" si="22"/>
        <v>-11.343681259244079</v>
      </c>
      <c r="J184" s="227">
        <f t="shared" si="23"/>
        <v>-8.6560140379495323</v>
      </c>
    </row>
    <row r="185" spans="1:10" ht="15" customHeight="1">
      <c r="A185" s="4" t="s">
        <v>37</v>
      </c>
      <c r="B185" s="125">
        <v>166696583.99999997</v>
      </c>
      <c r="C185" s="125">
        <v>176980615.9999997</v>
      </c>
      <c r="D185" s="125">
        <v>203466097.00000095</v>
      </c>
      <c r="E185" s="125">
        <v>227021797.00000009</v>
      </c>
      <c r="F185" s="125">
        <v>243365245.99999994</v>
      </c>
      <c r="G185" s="126">
        <f t="shared" si="20"/>
        <v>45.992941283067921</v>
      </c>
      <c r="H185" s="127">
        <f t="shared" si="21"/>
        <v>37.509548503323288</v>
      </c>
      <c r="I185" s="227">
        <f t="shared" si="22"/>
        <v>19.609728396175413</v>
      </c>
      <c r="J185" s="227">
        <f t="shared" si="23"/>
        <v>7.1990659998166819</v>
      </c>
    </row>
    <row r="186" spans="1:10" ht="15" customHeight="1">
      <c r="A186" s="4" t="s">
        <v>38</v>
      </c>
      <c r="B186" s="125">
        <v>251588687.00000009</v>
      </c>
      <c r="C186" s="125">
        <v>257432149.99999985</v>
      </c>
      <c r="D186" s="125">
        <v>272081708.00000095</v>
      </c>
      <c r="E186" s="125">
        <v>299599583.9999997</v>
      </c>
      <c r="F186" s="125">
        <v>348497529.99999964</v>
      </c>
      <c r="G186" s="126">
        <f t="shared" si="20"/>
        <v>38.51876018574697</v>
      </c>
      <c r="H186" s="127">
        <f t="shared" si="21"/>
        <v>35.374517130047593</v>
      </c>
      <c r="I186" s="227">
        <f t="shared" si="22"/>
        <v>28.085615369629465</v>
      </c>
      <c r="J186" s="227">
        <f t="shared" si="23"/>
        <v>16.32109943116609</v>
      </c>
    </row>
    <row r="187" spans="1:10" ht="15" customHeight="1">
      <c r="A187" s="4" t="s">
        <v>39</v>
      </c>
      <c r="B187" s="125">
        <v>53479899.000000022</v>
      </c>
      <c r="C187" s="125">
        <v>55490834.999999985</v>
      </c>
      <c r="D187" s="125">
        <v>60444333.99999994</v>
      </c>
      <c r="E187" s="125">
        <v>64511537.999999925</v>
      </c>
      <c r="F187" s="125">
        <v>61774490.999999993</v>
      </c>
      <c r="G187" s="126">
        <f t="shared" si="20"/>
        <v>15.509737593184255</v>
      </c>
      <c r="H187" s="127">
        <f t="shared" si="21"/>
        <v>11.323772655430403</v>
      </c>
      <c r="I187" s="227">
        <f t="shared" si="22"/>
        <v>2.2006314107126315</v>
      </c>
      <c r="J187" s="227">
        <f t="shared" si="23"/>
        <v>-4.2427247665370089</v>
      </c>
    </row>
    <row r="188" spans="1:10" ht="15" customHeight="1">
      <c r="A188" s="4" t="s">
        <v>40</v>
      </c>
      <c r="B188" s="125">
        <v>426323455.00000048</v>
      </c>
      <c r="C188" s="125">
        <v>408269845.00000024</v>
      </c>
      <c r="D188" s="125">
        <v>473836339.00000167</v>
      </c>
      <c r="E188" s="125">
        <v>513838294.99999964</v>
      </c>
      <c r="F188" s="125">
        <v>521085558.99999964</v>
      </c>
      <c r="G188" s="126">
        <f t="shared" si="20"/>
        <v>22.227748177730234</v>
      </c>
      <c r="H188" s="127">
        <f t="shared" si="21"/>
        <v>27.632634489573761</v>
      </c>
      <c r="I188" s="227">
        <f t="shared" si="22"/>
        <v>9.971632842621176</v>
      </c>
      <c r="J188" s="227">
        <f t="shared" si="23"/>
        <v>1.410417259772359</v>
      </c>
    </row>
    <row r="189" spans="1:10" ht="15" customHeight="1">
      <c r="A189" s="4" t="s">
        <v>41</v>
      </c>
      <c r="B189" s="125">
        <v>633953762.99999905</v>
      </c>
      <c r="C189" s="125">
        <v>688000404.0000006</v>
      </c>
      <c r="D189" s="125">
        <v>804653682.00000083</v>
      </c>
      <c r="E189" s="125">
        <v>868476365.99999571</v>
      </c>
      <c r="F189" s="125">
        <v>888632621.00000048</v>
      </c>
      <c r="G189" s="126">
        <f t="shared" si="20"/>
        <v>40.173096661625436</v>
      </c>
      <c r="H189" s="127">
        <f t="shared" si="21"/>
        <v>29.161642323686749</v>
      </c>
      <c r="I189" s="227">
        <f t="shared" si="22"/>
        <v>10.436656275687</v>
      </c>
      <c r="J189" s="227">
        <f t="shared" si="23"/>
        <v>2.3208754767662754</v>
      </c>
    </row>
    <row r="190" spans="1:10" ht="15" customHeight="1">
      <c r="A190" s="4" t="s">
        <v>42</v>
      </c>
      <c r="B190" s="125">
        <v>259910750.9999997</v>
      </c>
      <c r="C190" s="125">
        <v>224288293.0000003</v>
      </c>
      <c r="D190" s="125">
        <v>271089050.00000036</v>
      </c>
      <c r="E190" s="125">
        <v>237384549.99999985</v>
      </c>
      <c r="F190" s="125">
        <v>263992613.99999982</v>
      </c>
      <c r="G190" s="126">
        <f t="shared" si="20"/>
        <v>1.5704864013109443</v>
      </c>
      <c r="H190" s="127">
        <f t="shared" si="21"/>
        <v>17.70235997114635</v>
      </c>
      <c r="I190" s="227">
        <f t="shared" si="22"/>
        <v>-2.6177508829665044</v>
      </c>
      <c r="J190" s="227">
        <f t="shared" si="23"/>
        <v>11.208844046505973</v>
      </c>
    </row>
    <row r="191" spans="1:10" ht="15" customHeight="1">
      <c r="A191" s="4" t="s">
        <v>43</v>
      </c>
      <c r="B191" s="125">
        <v>94195749.000000209</v>
      </c>
      <c r="C191" s="125">
        <v>103529685.00000024</v>
      </c>
      <c r="D191" s="125">
        <v>108271622.99999979</v>
      </c>
      <c r="E191" s="125">
        <v>113468633.0000001</v>
      </c>
      <c r="F191" s="125">
        <v>110208317.00000001</v>
      </c>
      <c r="G191" s="126">
        <f t="shared" si="20"/>
        <v>16.999246961770822</v>
      </c>
      <c r="H191" s="127">
        <f t="shared" si="21"/>
        <v>6.450934338300911</v>
      </c>
      <c r="I191" s="227">
        <f t="shared" si="22"/>
        <v>1.7887364632930911</v>
      </c>
      <c r="J191" s="227">
        <f t="shared" si="23"/>
        <v>-2.8733191841661494</v>
      </c>
    </row>
    <row r="192" spans="1:10" ht="15" customHeight="1">
      <c r="A192" s="4" t="s">
        <v>5</v>
      </c>
      <c r="B192" s="125">
        <v>68628391.000000075</v>
      </c>
      <c r="C192" s="125">
        <v>65856058</v>
      </c>
      <c r="D192" s="125">
        <v>69260488.999999717</v>
      </c>
      <c r="E192" s="125">
        <v>115356535.00000003</v>
      </c>
      <c r="F192" s="125">
        <v>138070825</v>
      </c>
      <c r="G192" s="126">
        <f t="shared" si="20"/>
        <v>101.18616069550552</v>
      </c>
      <c r="H192" s="127">
        <f t="shared" si="21"/>
        <v>109.65546556096632</v>
      </c>
      <c r="I192" s="227">
        <f t="shared" si="22"/>
        <v>99.350058010708779</v>
      </c>
      <c r="J192" s="227">
        <f t="shared" si="23"/>
        <v>19.690509948135968</v>
      </c>
    </row>
    <row r="193" spans="1:10" ht="15" customHeight="1">
      <c r="A193" s="8" t="s">
        <v>6</v>
      </c>
      <c r="B193" s="85">
        <f>SUM(B165:B192)</f>
        <v>8910113861.9999981</v>
      </c>
      <c r="C193" s="85">
        <f>SUM(C165:C192)</f>
        <v>8571909299.9999981</v>
      </c>
      <c r="D193" s="85">
        <f>SUM(D165:D192)</f>
        <v>9285640373.0000019</v>
      </c>
      <c r="E193" s="128">
        <f>SUM(E165:E192)</f>
        <v>9417255236</v>
      </c>
      <c r="F193" s="128">
        <f>SUM(F165:F192)</f>
        <v>9021099338.0000019</v>
      </c>
      <c r="G193" s="232">
        <f t="shared" si="20"/>
        <v>1.2456123200999372</v>
      </c>
      <c r="H193" s="172">
        <f t="shared" si="21"/>
        <v>5.2402565435451436</v>
      </c>
      <c r="I193" s="233">
        <f t="shared" si="22"/>
        <v>-2.8489261308160252</v>
      </c>
      <c r="J193" s="233">
        <f t="shared" si="23"/>
        <v>-4.2067023572387114</v>
      </c>
    </row>
    <row r="195" spans="1:10" ht="15" customHeight="1">
      <c r="A195" s="131" t="s">
        <v>7</v>
      </c>
      <c r="B195" s="123"/>
      <c r="C195" s="123"/>
      <c r="D195" s="123"/>
      <c r="E195" s="123"/>
      <c r="F195" s="123"/>
      <c r="G195" s="123"/>
      <c r="H195" s="123"/>
      <c r="I195" s="123"/>
    </row>
    <row r="196" spans="1:10" ht="32.25" customHeight="1">
      <c r="A196" s="12" t="s">
        <v>46</v>
      </c>
      <c r="B196" s="12">
        <v>2015</v>
      </c>
      <c r="C196" s="12">
        <v>2016</v>
      </c>
      <c r="D196" s="124">
        <v>2017</v>
      </c>
      <c r="E196" s="124">
        <v>2018</v>
      </c>
      <c r="F196" s="124">
        <v>2019</v>
      </c>
      <c r="G196" s="3" t="s">
        <v>585</v>
      </c>
      <c r="H196" s="3" t="s">
        <v>586</v>
      </c>
      <c r="I196" s="147" t="s">
        <v>587</v>
      </c>
      <c r="J196" s="3" t="s">
        <v>588</v>
      </c>
    </row>
    <row r="197" spans="1:10" ht="15" customHeight="1">
      <c r="A197" s="4" t="s">
        <v>17</v>
      </c>
      <c r="B197" s="125">
        <v>665747624.99999976</v>
      </c>
      <c r="C197" s="125">
        <v>702884107.99999928</v>
      </c>
      <c r="D197" s="125">
        <v>780573203.00000203</v>
      </c>
      <c r="E197" s="125">
        <v>781943450.00000143</v>
      </c>
      <c r="F197" s="5">
        <v>823273511.9999994</v>
      </c>
      <c r="G197" s="126">
        <f>F197/B197*100-100</f>
        <v>23.661501909225692</v>
      </c>
      <c r="H197" s="127">
        <f>F197/C197*100-100</f>
        <v>17.127916626619793</v>
      </c>
      <c r="I197" s="227">
        <f>F197/D197*100-100</f>
        <v>5.4703785418056725</v>
      </c>
      <c r="J197" s="227">
        <f>F197/E197*100-100</f>
        <v>5.2855563915776571</v>
      </c>
    </row>
    <row r="198" spans="1:10" ht="15" customHeight="1">
      <c r="A198" s="4" t="s">
        <v>18</v>
      </c>
      <c r="B198" s="125">
        <v>132070637.00000003</v>
      </c>
      <c r="C198" s="125">
        <v>123222265</v>
      </c>
      <c r="D198" s="125">
        <v>127864046.00000012</v>
      </c>
      <c r="E198" s="125">
        <v>107313637.00000018</v>
      </c>
      <c r="F198" s="125">
        <v>109610916.99999999</v>
      </c>
      <c r="G198" s="126">
        <f t="shared" ref="G198:G225" si="24">F198/B198*100-100</f>
        <v>-17.005839079885746</v>
      </c>
      <c r="H198" s="127">
        <f t="shared" ref="H198:H225" si="25">F198/C198*100-100</f>
        <v>-11.046175786494445</v>
      </c>
      <c r="I198" s="227">
        <f t="shared" ref="I198:I225" si="26">F198/D198*100-100</f>
        <v>-14.275419534276367</v>
      </c>
      <c r="J198" s="227">
        <f t="shared" ref="J198:J225" si="27">F198/E198*100-100</f>
        <v>2.1407158160148896</v>
      </c>
    </row>
    <row r="199" spans="1:10" ht="15" customHeight="1">
      <c r="A199" s="4" t="s">
        <v>19</v>
      </c>
      <c r="B199" s="125">
        <v>85954645.000000015</v>
      </c>
      <c r="C199" s="125">
        <v>31980572.000000007</v>
      </c>
      <c r="D199" s="125">
        <v>124780340.99999997</v>
      </c>
      <c r="E199" s="125">
        <v>194629862.00000018</v>
      </c>
      <c r="F199" s="125">
        <v>152036133</v>
      </c>
      <c r="G199" s="126">
        <f t="shared" si="24"/>
        <v>76.879484523494881</v>
      </c>
      <c r="H199" s="127">
        <f t="shared" si="25"/>
        <v>375.40154378727175</v>
      </c>
      <c r="I199" s="227">
        <f t="shared" si="26"/>
        <v>21.843017723440923</v>
      </c>
      <c r="J199" s="227">
        <f t="shared" si="27"/>
        <v>-21.884477830025972</v>
      </c>
    </row>
    <row r="200" spans="1:10" ht="15" customHeight="1">
      <c r="A200" s="4" t="s">
        <v>20</v>
      </c>
      <c r="B200" s="125">
        <v>1653747802.0000017</v>
      </c>
      <c r="C200" s="125">
        <v>1679615149.0000017</v>
      </c>
      <c r="D200" s="125">
        <v>1730191333.0000045</v>
      </c>
      <c r="E200" s="125">
        <v>1803958709.9999943</v>
      </c>
      <c r="F200" s="125">
        <v>1829891584.9999981</v>
      </c>
      <c r="G200" s="126">
        <f t="shared" si="24"/>
        <v>10.651187731706884</v>
      </c>
      <c r="H200" s="127">
        <f t="shared" si="25"/>
        <v>8.9470755303360505</v>
      </c>
      <c r="I200" s="227">
        <f t="shared" si="26"/>
        <v>5.762383043910063</v>
      </c>
      <c r="J200" s="227">
        <f t="shared" si="27"/>
        <v>1.4375536899070056</v>
      </c>
    </row>
    <row r="201" spans="1:10" ht="15" customHeight="1">
      <c r="A201" s="4" t="s">
        <v>21</v>
      </c>
      <c r="B201" s="125">
        <v>86270183.000000045</v>
      </c>
      <c r="C201" s="125">
        <v>85394519.999999985</v>
      </c>
      <c r="D201" s="125">
        <v>87798304.000000045</v>
      </c>
      <c r="E201" s="125">
        <v>103552792.99999994</v>
      </c>
      <c r="F201" s="125">
        <v>99858853</v>
      </c>
      <c r="G201" s="126">
        <f t="shared" si="24"/>
        <v>15.75129381608005</v>
      </c>
      <c r="H201" s="127">
        <f t="shared" si="25"/>
        <v>16.938244983401773</v>
      </c>
      <c r="I201" s="227">
        <f t="shared" si="26"/>
        <v>13.736653728527543</v>
      </c>
      <c r="J201" s="227">
        <f t="shared" si="27"/>
        <v>-3.5672046045150552</v>
      </c>
    </row>
    <row r="202" spans="1:10" ht="15" customHeight="1">
      <c r="A202" s="4" t="s">
        <v>22</v>
      </c>
      <c r="B202" s="125">
        <v>127473812.00000004</v>
      </c>
      <c r="C202" s="125">
        <v>147856047.00000054</v>
      </c>
      <c r="D202" s="125">
        <v>140826720.99999973</v>
      </c>
      <c r="E202" s="125">
        <v>150526759.99999982</v>
      </c>
      <c r="F202" s="125">
        <v>168250747.99999994</v>
      </c>
      <c r="G202" s="126">
        <f t="shared" si="24"/>
        <v>31.98848089676639</v>
      </c>
      <c r="H202" s="127">
        <f t="shared" si="25"/>
        <v>13.793619817253287</v>
      </c>
      <c r="I202" s="227">
        <f t="shared" si="26"/>
        <v>19.473596207640355</v>
      </c>
      <c r="J202" s="227">
        <f t="shared" si="27"/>
        <v>11.774642595110762</v>
      </c>
    </row>
    <row r="203" spans="1:10" ht="15" customHeight="1">
      <c r="A203" s="4" t="s">
        <v>23</v>
      </c>
      <c r="B203" s="125">
        <v>729586511.00000012</v>
      </c>
      <c r="C203" s="125">
        <v>659869476.00000048</v>
      </c>
      <c r="D203" s="125">
        <v>710953838.99999762</v>
      </c>
      <c r="E203" s="125">
        <v>766387738.99999785</v>
      </c>
      <c r="F203" s="125">
        <v>768274174.00000036</v>
      </c>
      <c r="G203" s="126">
        <f t="shared" si="24"/>
        <v>5.3026834263935996</v>
      </c>
      <c r="H203" s="127">
        <f t="shared" si="25"/>
        <v>16.428203143616813</v>
      </c>
      <c r="I203" s="227">
        <f t="shared" si="26"/>
        <v>8.0624552334687962</v>
      </c>
      <c r="J203" s="227">
        <f t="shared" si="27"/>
        <v>0.2461462917535755</v>
      </c>
    </row>
    <row r="204" spans="1:10" ht="15" customHeight="1">
      <c r="A204" s="4" t="s">
        <v>24</v>
      </c>
      <c r="B204" s="125">
        <v>114233338.99999994</v>
      </c>
      <c r="C204" s="125">
        <v>99714449.99999997</v>
      </c>
      <c r="D204" s="125">
        <v>106555742.99999982</v>
      </c>
      <c r="E204" s="125">
        <v>113667027.99999996</v>
      </c>
      <c r="F204" s="125">
        <v>124505349</v>
      </c>
      <c r="G204" s="126">
        <f t="shared" si="24"/>
        <v>8.992129696918056</v>
      </c>
      <c r="H204" s="127">
        <f t="shared" si="25"/>
        <v>24.861892132985773</v>
      </c>
      <c r="I204" s="227">
        <f t="shared" si="26"/>
        <v>16.845273182507128</v>
      </c>
      <c r="J204" s="227">
        <f t="shared" si="27"/>
        <v>9.5351494542463655</v>
      </c>
    </row>
    <row r="205" spans="1:10" ht="15" customHeight="1">
      <c r="A205" s="4" t="s">
        <v>25</v>
      </c>
      <c r="B205" s="125">
        <v>85212363.999999955</v>
      </c>
      <c r="C205" s="125">
        <v>78393529.000000045</v>
      </c>
      <c r="D205" s="125">
        <v>85860281.000000075</v>
      </c>
      <c r="E205" s="125">
        <v>89246641.999999866</v>
      </c>
      <c r="F205" s="125">
        <v>79826614.000000015</v>
      </c>
      <c r="G205" s="126">
        <f t="shared" si="24"/>
        <v>-6.320385619157264</v>
      </c>
      <c r="H205" s="127">
        <f t="shared" si="25"/>
        <v>1.8280654261654234</v>
      </c>
      <c r="I205" s="227">
        <f t="shared" si="26"/>
        <v>-7.0273087040095561</v>
      </c>
      <c r="J205" s="227">
        <f t="shared" si="27"/>
        <v>-10.555050351362084</v>
      </c>
    </row>
    <row r="206" spans="1:10" ht="15" customHeight="1">
      <c r="A206" s="4" t="s">
        <v>26</v>
      </c>
      <c r="B206" s="125">
        <v>314735628.99999988</v>
      </c>
      <c r="C206" s="125">
        <v>338290491.99999982</v>
      </c>
      <c r="D206" s="125">
        <v>341331981.00000006</v>
      </c>
      <c r="E206" s="125">
        <v>318578351.99999982</v>
      </c>
      <c r="F206" s="125">
        <v>322615447.00000012</v>
      </c>
      <c r="G206" s="126">
        <f t="shared" si="24"/>
        <v>2.5036307535427653</v>
      </c>
      <c r="H206" s="127">
        <f t="shared" si="25"/>
        <v>-4.6336049551164251</v>
      </c>
      <c r="I206" s="227">
        <f t="shared" si="26"/>
        <v>-5.4833812949979404</v>
      </c>
      <c r="J206" s="227">
        <f t="shared" si="27"/>
        <v>1.2672220113689008</v>
      </c>
    </row>
    <row r="207" spans="1:10" ht="15" customHeight="1">
      <c r="A207" s="4" t="s">
        <v>27</v>
      </c>
      <c r="B207" s="125">
        <v>6442354.9999999963</v>
      </c>
      <c r="C207" s="125">
        <v>18051984.999999981</v>
      </c>
      <c r="D207" s="125">
        <v>18781964.999999985</v>
      </c>
      <c r="E207" s="125">
        <v>18167261.000000011</v>
      </c>
      <c r="F207" s="125">
        <v>10857065.000000002</v>
      </c>
      <c r="G207" s="126">
        <f t="shared" si="24"/>
        <v>68.526338582707837</v>
      </c>
      <c r="H207" s="127">
        <f t="shared" si="25"/>
        <v>-39.856669501996521</v>
      </c>
      <c r="I207" s="227">
        <f t="shared" si="26"/>
        <v>-42.194200660048033</v>
      </c>
      <c r="J207" s="227">
        <f t="shared" si="27"/>
        <v>-40.238294589371534</v>
      </c>
    </row>
    <row r="208" spans="1:10" ht="15" customHeight="1">
      <c r="A208" s="4" t="s">
        <v>28</v>
      </c>
      <c r="B208" s="125">
        <v>111016551.00000003</v>
      </c>
      <c r="C208" s="125">
        <v>100689783.00000006</v>
      </c>
      <c r="D208" s="125">
        <v>121017200.9999997</v>
      </c>
      <c r="E208" s="125">
        <v>128546624.00000013</v>
      </c>
      <c r="F208" s="125">
        <v>124349753.99999999</v>
      </c>
      <c r="G208" s="126">
        <f t="shared" si="24"/>
        <v>12.010103790740118</v>
      </c>
      <c r="H208" s="127">
        <f t="shared" si="25"/>
        <v>23.497886573059674</v>
      </c>
      <c r="I208" s="227">
        <f t="shared" si="26"/>
        <v>2.753784563237673</v>
      </c>
      <c r="J208" s="227">
        <f t="shared" si="27"/>
        <v>-3.264862093927988</v>
      </c>
    </row>
    <row r="209" spans="1:10" ht="15" customHeight="1">
      <c r="A209" s="4" t="s">
        <v>29</v>
      </c>
      <c r="B209" s="125">
        <v>39028753.000000045</v>
      </c>
      <c r="C209" s="125">
        <v>47291449.000000037</v>
      </c>
      <c r="D209" s="125">
        <v>42615911.999999993</v>
      </c>
      <c r="E209" s="125">
        <v>59504072.99999997</v>
      </c>
      <c r="F209" s="125">
        <v>71585409.999999985</v>
      </c>
      <c r="G209" s="126">
        <f t="shared" si="24"/>
        <v>83.417107894786966</v>
      </c>
      <c r="H209" s="127">
        <f t="shared" si="25"/>
        <v>51.37072666138846</v>
      </c>
      <c r="I209" s="227">
        <f t="shared" si="26"/>
        <v>67.978125166017804</v>
      </c>
      <c r="J209" s="227">
        <f t="shared" si="27"/>
        <v>20.303378224210007</v>
      </c>
    </row>
    <row r="210" spans="1:10" ht="15" customHeight="1">
      <c r="A210" s="4" t="s">
        <v>30</v>
      </c>
      <c r="B210" s="125">
        <v>99495561.99999997</v>
      </c>
      <c r="C210" s="125">
        <v>101384787.00000003</v>
      </c>
      <c r="D210" s="125">
        <v>101930168.99999994</v>
      </c>
      <c r="E210" s="125">
        <v>97796695.999999851</v>
      </c>
      <c r="F210" s="125">
        <v>102463198</v>
      </c>
      <c r="G210" s="126">
        <f t="shared" si="24"/>
        <v>2.9826817803190409</v>
      </c>
      <c r="H210" s="127">
        <f t="shared" si="25"/>
        <v>1.0636812799142774</v>
      </c>
      <c r="I210" s="227">
        <f t="shared" si="26"/>
        <v>0.52293546182589523</v>
      </c>
      <c r="J210" s="227">
        <f t="shared" si="27"/>
        <v>4.7716356388973935</v>
      </c>
    </row>
    <row r="211" spans="1:10" ht="15" customHeight="1">
      <c r="A211" s="4" t="s">
        <v>31</v>
      </c>
      <c r="B211" s="125">
        <v>306962507.99999988</v>
      </c>
      <c r="C211" s="125">
        <v>311025718.9999997</v>
      </c>
      <c r="D211" s="125">
        <v>342677235.00000018</v>
      </c>
      <c r="E211" s="125">
        <v>400767361.00000066</v>
      </c>
      <c r="F211" s="125">
        <v>371944293.00000006</v>
      </c>
      <c r="G211" s="126">
        <f t="shared" si="24"/>
        <v>21.169290485468736</v>
      </c>
      <c r="H211" s="127">
        <f t="shared" si="25"/>
        <v>19.586346169655641</v>
      </c>
      <c r="I211" s="227">
        <f t="shared" si="26"/>
        <v>8.5407068257685239</v>
      </c>
      <c r="J211" s="227">
        <f t="shared" si="27"/>
        <v>-7.1919699069507175</v>
      </c>
    </row>
    <row r="212" spans="1:10" ht="15" customHeight="1">
      <c r="A212" s="4" t="s">
        <v>32</v>
      </c>
      <c r="B212" s="125">
        <v>699984385</v>
      </c>
      <c r="C212" s="125">
        <v>692870458.00000024</v>
      </c>
      <c r="D212" s="125">
        <v>730922522.9999994</v>
      </c>
      <c r="E212" s="125">
        <v>783219128.0000031</v>
      </c>
      <c r="F212" s="125">
        <v>811560155.99999976</v>
      </c>
      <c r="G212" s="126">
        <f t="shared" si="24"/>
        <v>15.939751427455036</v>
      </c>
      <c r="H212" s="127">
        <f t="shared" si="25"/>
        <v>17.130142673798261</v>
      </c>
      <c r="I212" s="227">
        <f t="shared" si="26"/>
        <v>11.032309234230624</v>
      </c>
      <c r="J212" s="227">
        <f t="shared" si="27"/>
        <v>3.6185311347498867</v>
      </c>
    </row>
    <row r="213" spans="1:10" ht="15" customHeight="1">
      <c r="A213" s="4" t="s">
        <v>33</v>
      </c>
      <c r="B213" s="125">
        <v>197931336.99999997</v>
      </c>
      <c r="C213" s="125">
        <v>225424204.99999949</v>
      </c>
      <c r="D213" s="125">
        <v>228970373.00000003</v>
      </c>
      <c r="E213" s="125">
        <v>231238317.00000036</v>
      </c>
      <c r="F213" s="125">
        <v>233778075</v>
      </c>
      <c r="G213" s="126">
        <f t="shared" si="24"/>
        <v>18.110693608864992</v>
      </c>
      <c r="H213" s="127">
        <f t="shared" si="25"/>
        <v>3.7058442770156574</v>
      </c>
      <c r="I213" s="227">
        <f t="shared" si="26"/>
        <v>2.0997048382324977</v>
      </c>
      <c r="J213" s="227">
        <f t="shared" si="27"/>
        <v>1.0983292185090789</v>
      </c>
    </row>
    <row r="214" spans="1:10" ht="15" customHeight="1">
      <c r="A214" s="4" t="s">
        <v>34</v>
      </c>
      <c r="B214" s="125">
        <v>40215007</v>
      </c>
      <c r="C214" s="125">
        <v>44260962.00000003</v>
      </c>
      <c r="D214" s="125">
        <v>46865944.000000037</v>
      </c>
      <c r="E214" s="125">
        <v>51088084.000000022</v>
      </c>
      <c r="F214" s="125">
        <v>60313831.000000015</v>
      </c>
      <c r="G214" s="126">
        <f t="shared" si="24"/>
        <v>49.978417260999151</v>
      </c>
      <c r="H214" s="127">
        <f t="shared" si="25"/>
        <v>36.268685258128755</v>
      </c>
      <c r="I214" s="227">
        <f t="shared" si="26"/>
        <v>28.694369199092563</v>
      </c>
      <c r="J214" s="227">
        <f t="shared" si="27"/>
        <v>18.058510473792651</v>
      </c>
    </row>
    <row r="215" spans="1:10" ht="15" customHeight="1">
      <c r="A215" s="4" t="s">
        <v>35</v>
      </c>
      <c r="B215" s="125">
        <v>23182952.000000004</v>
      </c>
      <c r="C215" s="125">
        <v>25722185</v>
      </c>
      <c r="D215" s="125">
        <v>24940109</v>
      </c>
      <c r="E215" s="125">
        <v>21326789.000000015</v>
      </c>
      <c r="F215" s="125">
        <v>19909403.000000004</v>
      </c>
      <c r="G215" s="126">
        <f t="shared" si="24"/>
        <v>-14.120501133764151</v>
      </c>
      <c r="H215" s="127">
        <f t="shared" si="25"/>
        <v>-22.598321254590132</v>
      </c>
      <c r="I215" s="227">
        <f t="shared" si="26"/>
        <v>-20.17114680613463</v>
      </c>
      <c r="J215" s="227">
        <f t="shared" si="27"/>
        <v>-6.6460356502800835</v>
      </c>
    </row>
    <row r="216" spans="1:10" ht="15" customHeight="1">
      <c r="A216" s="4" t="s">
        <v>36</v>
      </c>
      <c r="B216" s="125">
        <v>755508344.99999988</v>
      </c>
      <c r="C216" s="125">
        <v>675183180.00000072</v>
      </c>
      <c r="D216" s="125">
        <v>833741320.99999845</v>
      </c>
      <c r="E216" s="125">
        <v>951440065.0000006</v>
      </c>
      <c r="F216" s="125">
        <v>872720842.99999988</v>
      </c>
      <c r="G216" s="126">
        <f t="shared" si="24"/>
        <v>15.514388262647188</v>
      </c>
      <c r="H216" s="127">
        <f t="shared" si="25"/>
        <v>29.256899290648647</v>
      </c>
      <c r="I216" s="227">
        <f t="shared" si="26"/>
        <v>4.6752537049799798</v>
      </c>
      <c r="J216" s="227">
        <f t="shared" si="27"/>
        <v>-8.2736921531679144</v>
      </c>
    </row>
    <row r="217" spans="1:10" ht="15" customHeight="1">
      <c r="A217" s="4" t="s">
        <v>37</v>
      </c>
      <c r="B217" s="125">
        <v>270257359.9999997</v>
      </c>
      <c r="C217" s="125">
        <v>281899010.9999994</v>
      </c>
      <c r="D217" s="125">
        <v>305384278.00000149</v>
      </c>
      <c r="E217" s="125">
        <v>328463014.99999893</v>
      </c>
      <c r="F217" s="125">
        <v>335811401.00000012</v>
      </c>
      <c r="G217" s="126">
        <f t="shared" si="24"/>
        <v>24.256153837956717</v>
      </c>
      <c r="H217" s="127">
        <f t="shared" si="25"/>
        <v>19.124717681255305</v>
      </c>
      <c r="I217" s="227">
        <f t="shared" si="26"/>
        <v>9.9635525441157426</v>
      </c>
      <c r="J217" s="227">
        <f t="shared" si="27"/>
        <v>2.2372034793631883</v>
      </c>
    </row>
    <row r="218" spans="1:10" ht="15" customHeight="1">
      <c r="A218" s="4" t="s">
        <v>38</v>
      </c>
      <c r="B218" s="125">
        <v>121537286.99999982</v>
      </c>
      <c r="C218" s="125">
        <v>140878457.00000003</v>
      </c>
      <c r="D218" s="125">
        <v>142856573.99999964</v>
      </c>
      <c r="E218" s="125">
        <v>158237033.00000003</v>
      </c>
      <c r="F218" s="125">
        <v>162702897.00000006</v>
      </c>
      <c r="G218" s="126">
        <f t="shared" si="24"/>
        <v>33.870765932104689</v>
      </c>
      <c r="H218" s="127">
        <f t="shared" si="25"/>
        <v>15.491680179319417</v>
      </c>
      <c r="I218" s="227">
        <f t="shared" si="26"/>
        <v>13.89248141986134</v>
      </c>
      <c r="J218" s="227">
        <f t="shared" si="27"/>
        <v>2.8222622197422282</v>
      </c>
    </row>
    <row r="219" spans="1:10" ht="15" customHeight="1">
      <c r="A219" s="4" t="s">
        <v>39</v>
      </c>
      <c r="B219" s="125">
        <v>76713436.00000003</v>
      </c>
      <c r="C219" s="125">
        <v>85556603.999999911</v>
      </c>
      <c r="D219" s="125">
        <v>93710645.999999836</v>
      </c>
      <c r="E219" s="125">
        <v>103328558.99999994</v>
      </c>
      <c r="F219" s="125">
        <v>119343240</v>
      </c>
      <c r="G219" s="126">
        <f t="shared" si="24"/>
        <v>55.570192423658284</v>
      </c>
      <c r="H219" s="127">
        <f t="shared" si="25"/>
        <v>39.490389309982561</v>
      </c>
      <c r="I219" s="227">
        <f t="shared" si="26"/>
        <v>27.352915697540084</v>
      </c>
      <c r="J219" s="227">
        <f t="shared" si="27"/>
        <v>15.498794481397994</v>
      </c>
    </row>
    <row r="220" spans="1:10" ht="15" customHeight="1">
      <c r="A220" s="4" t="s">
        <v>40</v>
      </c>
      <c r="B220" s="125">
        <v>279615346.99999982</v>
      </c>
      <c r="C220" s="125">
        <v>287753028.00000024</v>
      </c>
      <c r="D220" s="125">
        <v>339494823.00000137</v>
      </c>
      <c r="E220" s="125">
        <v>356054818.0000003</v>
      </c>
      <c r="F220" s="125">
        <v>361374516.99999964</v>
      </c>
      <c r="G220" s="126">
        <f t="shared" si="24"/>
        <v>29.239872159091419</v>
      </c>
      <c r="H220" s="127">
        <f t="shared" si="25"/>
        <v>25.584957180711015</v>
      </c>
      <c r="I220" s="227">
        <f t="shared" si="26"/>
        <v>6.4447798663481279</v>
      </c>
      <c r="J220" s="227">
        <f t="shared" si="27"/>
        <v>1.4940674107095901</v>
      </c>
    </row>
    <row r="221" spans="1:10" ht="15" customHeight="1">
      <c r="A221" s="4" t="s">
        <v>41</v>
      </c>
      <c r="B221" s="125">
        <v>605419446.99999952</v>
      </c>
      <c r="C221" s="125">
        <v>653557421.00000191</v>
      </c>
      <c r="D221" s="125">
        <v>808468722.00000334</v>
      </c>
      <c r="E221" s="125">
        <v>821078681.99999654</v>
      </c>
      <c r="F221" s="125">
        <v>820639385.0000006</v>
      </c>
      <c r="G221" s="126">
        <f t="shared" si="24"/>
        <v>35.548897391134062</v>
      </c>
      <c r="H221" s="127">
        <f t="shared" si="25"/>
        <v>25.565001426247775</v>
      </c>
      <c r="I221" s="227">
        <f t="shared" si="26"/>
        <v>1.505396890295188</v>
      </c>
      <c r="J221" s="227">
        <f t="shared" si="27"/>
        <v>-5.3502424265346349E-2</v>
      </c>
    </row>
    <row r="222" spans="1:10" ht="15" customHeight="1">
      <c r="A222" s="4" t="s">
        <v>42</v>
      </c>
      <c r="B222" s="125">
        <v>4553592163.9999971</v>
      </c>
      <c r="C222" s="125">
        <v>5519851631.0000134</v>
      </c>
      <c r="D222" s="125">
        <v>6042186372.0000038</v>
      </c>
      <c r="E222" s="125">
        <v>6385702365.9999886</v>
      </c>
      <c r="F222" s="125">
        <v>6897244199.9999971</v>
      </c>
      <c r="G222" s="126">
        <f t="shared" si="24"/>
        <v>51.468202500183367</v>
      </c>
      <c r="H222" s="127">
        <f t="shared" si="25"/>
        <v>24.953434640605494</v>
      </c>
      <c r="I222" s="227">
        <f t="shared" si="26"/>
        <v>14.151463979370178</v>
      </c>
      <c r="J222" s="227">
        <f t="shared" si="27"/>
        <v>8.01073718568</v>
      </c>
    </row>
    <row r="223" spans="1:10" ht="15" customHeight="1">
      <c r="A223" s="4" t="s">
        <v>43</v>
      </c>
      <c r="B223" s="125">
        <v>127839372</v>
      </c>
      <c r="C223" s="125">
        <v>132577313.99999993</v>
      </c>
      <c r="D223" s="125">
        <v>135476151.00000015</v>
      </c>
      <c r="E223" s="125">
        <v>139743175.00000003</v>
      </c>
      <c r="F223" s="125">
        <v>155265513.99999997</v>
      </c>
      <c r="G223" s="126">
        <f t="shared" si="24"/>
        <v>21.453595688814843</v>
      </c>
      <c r="H223" s="127">
        <f t="shared" si="25"/>
        <v>17.113184236030051</v>
      </c>
      <c r="I223" s="227">
        <f t="shared" si="26"/>
        <v>14.607266927741264</v>
      </c>
      <c r="J223" s="227">
        <f t="shared" si="27"/>
        <v>11.107761792302156</v>
      </c>
    </row>
    <row r="224" spans="1:10" ht="15" customHeight="1">
      <c r="A224" s="4" t="s">
        <v>5</v>
      </c>
      <c r="B224" s="125">
        <v>110008268.00000013</v>
      </c>
      <c r="C224" s="125">
        <v>90119500.999999955</v>
      </c>
      <c r="D224" s="125">
        <v>85438110.999999955</v>
      </c>
      <c r="E224" s="125">
        <v>127122652.00000004</v>
      </c>
      <c r="F224" s="125">
        <v>169160564</v>
      </c>
      <c r="G224" s="126">
        <f t="shared" si="24"/>
        <v>53.770772938630216</v>
      </c>
      <c r="H224" s="127">
        <f t="shared" si="25"/>
        <v>87.706947023597138</v>
      </c>
      <c r="I224" s="227">
        <f t="shared" si="26"/>
        <v>97.991928917997825</v>
      </c>
      <c r="J224" s="227">
        <f t="shared" si="27"/>
        <v>33.068781478850781</v>
      </c>
    </row>
    <row r="225" spans="1:10" ht="15" customHeight="1">
      <c r="A225" s="8" t="s">
        <v>6</v>
      </c>
      <c r="B225" s="85">
        <f>SUM(B197:B224)</f>
        <v>12419782982.999996</v>
      </c>
      <c r="C225" s="85">
        <f>SUM(C197:C224)</f>
        <v>13381318288.000015</v>
      </c>
      <c r="D225" s="85">
        <f>SUM(D197:D224)</f>
        <v>14682214221.000011</v>
      </c>
      <c r="E225" s="128">
        <f>SUM(E197:E224)</f>
        <v>15592629670.999983</v>
      </c>
      <c r="F225" s="128">
        <f>SUM(F197:F224)</f>
        <v>16179167077.999996</v>
      </c>
      <c r="G225" s="232">
        <f t="shared" si="24"/>
        <v>30.269321936991844</v>
      </c>
      <c r="H225" s="172">
        <f t="shared" si="25"/>
        <v>20.908618491714776</v>
      </c>
      <c r="I225" s="233">
        <f t="shared" si="26"/>
        <v>10.195688705174248</v>
      </c>
      <c r="J225" s="233">
        <f t="shared" si="27"/>
        <v>3.7616323825793643</v>
      </c>
    </row>
    <row r="227" spans="1:10" ht="15" customHeight="1">
      <c r="A227" s="32" t="s">
        <v>45</v>
      </c>
    </row>
  </sheetData>
  <phoneticPr fontId="23" type="noConversion"/>
  <hyperlinks>
    <hyperlink ref="V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227"/>
  <sheetViews>
    <sheetView topLeftCell="A211" workbookViewId="0">
      <selection activeCell="A227" sqref="A227"/>
    </sheetView>
  </sheetViews>
  <sheetFormatPr defaultRowHeight="15" customHeight="1"/>
  <cols>
    <col min="1" max="1" width="41" style="32" customWidth="1"/>
    <col min="2" max="6" width="17.42578125" style="32" bestFit="1" customWidth="1"/>
    <col min="7" max="10" width="9.7109375" style="32" customWidth="1"/>
    <col min="11" max="11" width="16.140625" style="32" customWidth="1"/>
    <col min="12" max="12" width="8" style="32" bestFit="1" customWidth="1"/>
    <col min="13" max="13" width="8.7109375" style="32" customWidth="1"/>
    <col min="14" max="16" width="17.42578125" style="32" bestFit="1" customWidth="1"/>
    <col min="17" max="17" width="17.42578125" style="32" customWidth="1"/>
    <col min="18" max="19" width="9.140625" style="32"/>
    <col min="20" max="22" width="16.140625" style="32" bestFit="1" customWidth="1"/>
    <col min="23" max="23" width="16.140625" style="32" customWidth="1"/>
    <col min="24" max="25" width="9.140625" style="32"/>
    <col min="26" max="28" width="17.42578125" style="32" bestFit="1" customWidth="1"/>
    <col min="29" max="29" width="17.42578125" style="32" customWidth="1"/>
    <col min="30" max="31" width="9.140625" style="32"/>
    <col min="32" max="34" width="17.42578125" style="32" bestFit="1" customWidth="1"/>
    <col min="35" max="35" width="17.42578125" style="32" customWidth="1"/>
    <col min="36" max="16384" width="9.140625" style="32"/>
  </cols>
  <sheetData>
    <row r="1" spans="1:13" ht="15" customHeight="1">
      <c r="A1" s="119" t="str">
        <f>'Indice tavole'!C10</f>
        <v>Esportazioni per provincia e voce merceologica*. Anni 2015-2019. Valori in milioni di euro e variazioni percentuali rispetto all'anno precedente</v>
      </c>
      <c r="M1" s="121" t="s">
        <v>110</v>
      </c>
    </row>
    <row r="2" spans="1:13" ht="15" customHeight="1">
      <c r="A2" s="119"/>
      <c r="M2" s="121"/>
    </row>
    <row r="3" spans="1:13" ht="15" customHeight="1">
      <c r="A3" s="133" t="s">
        <v>9</v>
      </c>
      <c r="B3" s="133"/>
      <c r="C3" s="133"/>
      <c r="D3" s="133"/>
      <c r="E3" s="133"/>
      <c r="F3" s="133"/>
      <c r="G3" s="133"/>
      <c r="H3" s="133"/>
    </row>
    <row r="4" spans="1:13" ht="30" customHeight="1">
      <c r="A4" s="134" t="s">
        <v>46</v>
      </c>
      <c r="B4" s="12">
        <v>2015</v>
      </c>
      <c r="C4" s="12">
        <v>2016</v>
      </c>
      <c r="D4" s="12">
        <v>2017</v>
      </c>
      <c r="E4" s="12">
        <v>2018</v>
      </c>
      <c r="F4" s="12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13" ht="15" customHeight="1">
      <c r="A5" s="4" t="s">
        <v>17</v>
      </c>
      <c r="B5" s="125">
        <v>8410299</v>
      </c>
      <c r="C5" s="125">
        <v>7694590.0000000019</v>
      </c>
      <c r="D5" s="125">
        <v>7045172.0000000009</v>
      </c>
      <c r="E5" s="125">
        <v>3237495.9999999991</v>
      </c>
      <c r="F5" s="125">
        <v>2436553</v>
      </c>
      <c r="G5" s="126">
        <f>F5/B5*100-100</f>
        <v>-71.028937258948815</v>
      </c>
      <c r="H5" s="127">
        <f>F5/C5*100-100</f>
        <v>-68.334206241008303</v>
      </c>
      <c r="I5" s="227">
        <f>F5/D5*100-100</f>
        <v>-65.415280137944109</v>
      </c>
      <c r="J5" s="227">
        <f>F5/E5*100-100</f>
        <v>-24.739582689831877</v>
      </c>
    </row>
    <row r="6" spans="1:13" ht="15" customHeight="1">
      <c r="A6" s="4" t="s">
        <v>18</v>
      </c>
      <c r="B6" s="125">
        <v>68275</v>
      </c>
      <c r="C6" s="125">
        <v>50557.999999999993</v>
      </c>
      <c r="D6" s="125">
        <v>28404.999999999996</v>
      </c>
      <c r="E6" s="125">
        <v>4301</v>
      </c>
      <c r="F6" s="125">
        <v>6613</v>
      </c>
      <c r="G6" s="126">
        <f t="shared" ref="G6:G33" si="0">F6/B6*100-100</f>
        <v>-90.314170633467597</v>
      </c>
      <c r="H6" s="127">
        <f t="shared" ref="H6:H33" si="1">F6/C6*100-100</f>
        <v>-86.919973100201744</v>
      </c>
      <c r="I6" s="227">
        <f t="shared" ref="I6:I33" si="2">F6/D6*100-100</f>
        <v>-76.718887519802848</v>
      </c>
      <c r="J6" s="227">
        <f t="shared" ref="J6:J33" si="3">F6/E6*100-100</f>
        <v>53.754940711462439</v>
      </c>
    </row>
    <row r="7" spans="1:13" ht="15" customHeight="1">
      <c r="A7" s="4" t="s">
        <v>19</v>
      </c>
      <c r="B7" s="125">
        <v>5063</v>
      </c>
      <c r="C7" s="125">
        <v>16338.000000000002</v>
      </c>
      <c r="D7" s="125">
        <v>18300</v>
      </c>
      <c r="E7" s="125">
        <v>42488</v>
      </c>
      <c r="F7" s="125">
        <v>14959</v>
      </c>
      <c r="G7" s="126">
        <f t="shared" si="0"/>
        <v>195.45723879123051</v>
      </c>
      <c r="H7" s="127">
        <f t="shared" si="1"/>
        <v>-8.4404455869751587</v>
      </c>
      <c r="I7" s="227">
        <f t="shared" si="2"/>
        <v>-18.256830601092901</v>
      </c>
      <c r="J7" s="227">
        <f t="shared" si="3"/>
        <v>-64.792411975145924</v>
      </c>
    </row>
    <row r="8" spans="1:13" ht="15" customHeight="1">
      <c r="A8" s="4" t="s">
        <v>20</v>
      </c>
      <c r="B8" s="125">
        <v>31524095</v>
      </c>
      <c r="C8" s="125">
        <v>37462862.999999978</v>
      </c>
      <c r="D8" s="125">
        <v>37417568.999999896</v>
      </c>
      <c r="E8" s="125">
        <v>41541968.999999963</v>
      </c>
      <c r="F8" s="125">
        <v>45872366</v>
      </c>
      <c r="G8" s="126">
        <f t="shared" si="0"/>
        <v>45.515251111887579</v>
      </c>
      <c r="H8" s="127">
        <f t="shared" si="1"/>
        <v>22.447571612452649</v>
      </c>
      <c r="I8" s="227">
        <f t="shared" si="2"/>
        <v>22.595794504982749</v>
      </c>
      <c r="J8" s="227">
        <f t="shared" si="3"/>
        <v>10.424149611204129</v>
      </c>
    </row>
    <row r="9" spans="1:13" ht="15" customHeight="1">
      <c r="A9" s="4" t="s">
        <v>21</v>
      </c>
      <c r="B9" s="125">
        <v>364537</v>
      </c>
      <c r="C9" s="125">
        <v>6264376</v>
      </c>
      <c r="D9" s="125">
        <v>4777402.9999999963</v>
      </c>
      <c r="E9" s="125">
        <v>3500260.9999999986</v>
      </c>
      <c r="F9" s="125">
        <v>3414262.9999999995</v>
      </c>
      <c r="G9" s="126">
        <f t="shared" si="0"/>
        <v>836.60259452401249</v>
      </c>
      <c r="H9" s="127">
        <f t="shared" si="1"/>
        <v>-45.4971572587597</v>
      </c>
      <c r="I9" s="227">
        <f t="shared" si="2"/>
        <v>-28.533075396821189</v>
      </c>
      <c r="J9" s="227">
        <f t="shared" si="3"/>
        <v>-2.4569024995564348</v>
      </c>
    </row>
    <row r="10" spans="1:13" ht="15" customHeight="1">
      <c r="A10" s="4" t="s">
        <v>22</v>
      </c>
      <c r="B10" s="125">
        <v>15772204</v>
      </c>
      <c r="C10" s="125">
        <v>16383824.000000002</v>
      </c>
      <c r="D10" s="125">
        <v>14470080.999999985</v>
      </c>
      <c r="E10" s="125">
        <v>12895883.999999998</v>
      </c>
      <c r="F10" s="125">
        <v>13294029</v>
      </c>
      <c r="G10" s="126">
        <f t="shared" si="0"/>
        <v>-15.712293602086305</v>
      </c>
      <c r="H10" s="127">
        <f t="shared" si="1"/>
        <v>-18.858814645469835</v>
      </c>
      <c r="I10" s="227">
        <f t="shared" si="2"/>
        <v>-8.1274735089595254</v>
      </c>
      <c r="J10" s="227">
        <f t="shared" si="3"/>
        <v>3.0873804385957726</v>
      </c>
    </row>
    <row r="11" spans="1:13" ht="15" customHeight="1">
      <c r="A11" s="4" t="s">
        <v>23</v>
      </c>
      <c r="B11" s="125">
        <v>44161777</v>
      </c>
      <c r="C11" s="125">
        <v>47085870.999999985</v>
      </c>
      <c r="D11" s="125">
        <v>59634758.000000067</v>
      </c>
      <c r="E11" s="125">
        <v>63911382.000000037</v>
      </c>
      <c r="F11" s="125">
        <v>57977319.000000007</v>
      </c>
      <c r="G11" s="126">
        <f t="shared" si="0"/>
        <v>31.283935879663574</v>
      </c>
      <c r="H11" s="127">
        <f t="shared" si="1"/>
        <v>23.131032236825405</v>
      </c>
      <c r="I11" s="227">
        <f t="shared" si="2"/>
        <v>-2.7793170553321573</v>
      </c>
      <c r="J11" s="227">
        <f t="shared" si="3"/>
        <v>-9.284829735022825</v>
      </c>
    </row>
    <row r="12" spans="1:13" ht="15" customHeight="1">
      <c r="A12" s="4" t="s">
        <v>24</v>
      </c>
      <c r="B12" s="125">
        <v>17957366</v>
      </c>
      <c r="C12" s="125">
        <v>19580623.999999996</v>
      </c>
      <c r="D12" s="125">
        <v>20086913.999999996</v>
      </c>
      <c r="E12" s="125">
        <v>21389932.999999989</v>
      </c>
      <c r="F12" s="125">
        <v>23427276.999999996</v>
      </c>
      <c r="G12" s="126">
        <f t="shared" si="0"/>
        <v>30.460541930258586</v>
      </c>
      <c r="H12" s="127">
        <f t="shared" si="1"/>
        <v>19.645201296955619</v>
      </c>
      <c r="I12" s="227">
        <f t="shared" si="2"/>
        <v>16.629547973372127</v>
      </c>
      <c r="J12" s="227">
        <f t="shared" si="3"/>
        <v>9.5247797176363633</v>
      </c>
    </row>
    <row r="13" spans="1:13" ht="15" customHeight="1">
      <c r="A13" s="4" t="s">
        <v>25</v>
      </c>
      <c r="B13" s="125">
        <v>29298785</v>
      </c>
      <c r="C13" s="125">
        <v>37707452.000000015</v>
      </c>
      <c r="D13" s="125">
        <v>39890054.00000003</v>
      </c>
      <c r="E13" s="125">
        <v>37181971.999999985</v>
      </c>
      <c r="F13" s="125">
        <v>35581077.999999993</v>
      </c>
      <c r="G13" s="126">
        <f t="shared" si="0"/>
        <v>21.442162192049906</v>
      </c>
      <c r="H13" s="127">
        <f t="shared" si="1"/>
        <v>-5.6391346729023724</v>
      </c>
      <c r="I13" s="227">
        <f t="shared" si="2"/>
        <v>-10.802131278137736</v>
      </c>
      <c r="J13" s="227">
        <f t="shared" si="3"/>
        <v>-4.305565073310234</v>
      </c>
    </row>
    <row r="14" spans="1:13" ht="15" customHeight="1">
      <c r="A14" s="4" t="s">
        <v>26</v>
      </c>
      <c r="B14" s="125">
        <v>3208283</v>
      </c>
      <c r="C14" s="125">
        <v>4493080.9999999991</v>
      </c>
      <c r="D14" s="125">
        <v>5183106.0000000009</v>
      </c>
      <c r="E14" s="125">
        <v>4319395.9999999972</v>
      </c>
      <c r="F14" s="125">
        <v>4001933.9999999986</v>
      </c>
      <c r="G14" s="126">
        <f t="shared" si="0"/>
        <v>24.737562116558891</v>
      </c>
      <c r="H14" s="127">
        <f t="shared" si="1"/>
        <v>-10.93118508212963</v>
      </c>
      <c r="I14" s="227">
        <f t="shared" si="2"/>
        <v>-22.788883731106452</v>
      </c>
      <c r="J14" s="227">
        <f t="shared" si="3"/>
        <v>-7.3496850022549154</v>
      </c>
    </row>
    <row r="15" spans="1:13" ht="15" customHeight="1">
      <c r="A15" s="4" t="s">
        <v>27</v>
      </c>
      <c r="B15" s="125">
        <v>427760</v>
      </c>
      <c r="C15" s="125">
        <v>515345.99999999988</v>
      </c>
      <c r="D15" s="125">
        <v>1309565.0000000005</v>
      </c>
      <c r="E15" s="125">
        <v>1282476.9999999998</v>
      </c>
      <c r="F15" s="125">
        <v>1126892</v>
      </c>
      <c r="G15" s="126">
        <f t="shared" si="0"/>
        <v>163.44024686740227</v>
      </c>
      <c r="H15" s="127">
        <f t="shared" si="1"/>
        <v>118.66707027899704</v>
      </c>
      <c r="I15" s="227">
        <f t="shared" si="2"/>
        <v>-13.949135781729083</v>
      </c>
      <c r="J15" s="227">
        <f t="shared" si="3"/>
        <v>-12.131601580379197</v>
      </c>
    </row>
    <row r="16" spans="1:13" ht="15" customHeight="1">
      <c r="A16" s="4" t="s">
        <v>28</v>
      </c>
      <c r="B16" s="125">
        <v>2754121647</v>
      </c>
      <c r="C16" s="125">
        <v>2788209092.9999995</v>
      </c>
      <c r="D16" s="125">
        <v>2767563147.9999886</v>
      </c>
      <c r="E16" s="125">
        <v>2717698545.0000019</v>
      </c>
      <c r="F16" s="125">
        <v>2857127731</v>
      </c>
      <c r="G16" s="126">
        <f t="shared" si="0"/>
        <v>3.7400702366288812</v>
      </c>
      <c r="H16" s="127">
        <f t="shared" si="1"/>
        <v>2.4717887253515443</v>
      </c>
      <c r="I16" s="227">
        <f t="shared" si="2"/>
        <v>3.236225452154045</v>
      </c>
      <c r="J16" s="227">
        <f t="shared" si="3"/>
        <v>5.1304139768010231</v>
      </c>
    </row>
    <row r="17" spans="1:10" ht="15" customHeight="1">
      <c r="A17" s="4" t="s">
        <v>29</v>
      </c>
      <c r="B17" s="125">
        <v>18676973</v>
      </c>
      <c r="C17" s="125">
        <v>19524407.999999981</v>
      </c>
      <c r="D17" s="125">
        <v>15967398.000000009</v>
      </c>
      <c r="E17" s="125">
        <v>14640827</v>
      </c>
      <c r="F17" s="125">
        <v>13500701.999999996</v>
      </c>
      <c r="G17" s="126">
        <f t="shared" si="0"/>
        <v>-27.714721223830026</v>
      </c>
      <c r="H17" s="127">
        <f t="shared" si="1"/>
        <v>-30.852182560413567</v>
      </c>
      <c r="I17" s="227">
        <f t="shared" si="2"/>
        <v>-15.448327899135549</v>
      </c>
      <c r="J17" s="227">
        <f t="shared" si="3"/>
        <v>-7.7872991737420563</v>
      </c>
    </row>
    <row r="18" spans="1:10" ht="15" customHeight="1">
      <c r="A18" s="4" t="s">
        <v>30</v>
      </c>
      <c r="B18" s="125">
        <v>6856836</v>
      </c>
      <c r="C18" s="125">
        <v>6619139.9999999991</v>
      </c>
      <c r="D18" s="125">
        <v>9617359.0000000168</v>
      </c>
      <c r="E18" s="125">
        <v>10195457.999999985</v>
      </c>
      <c r="F18" s="125">
        <v>20923533.999999996</v>
      </c>
      <c r="G18" s="126">
        <f t="shared" si="0"/>
        <v>205.14852622988207</v>
      </c>
      <c r="H18" s="127">
        <f t="shared" si="1"/>
        <v>216.10653347715868</v>
      </c>
      <c r="I18" s="227">
        <f t="shared" si="2"/>
        <v>117.56008068327239</v>
      </c>
      <c r="J18" s="227">
        <f t="shared" si="3"/>
        <v>105.22407134628017</v>
      </c>
    </row>
    <row r="19" spans="1:10" ht="15" customHeight="1">
      <c r="A19" s="4" t="s">
        <v>31</v>
      </c>
      <c r="B19" s="125">
        <v>30327441</v>
      </c>
      <c r="C19" s="125">
        <v>32477758.999999985</v>
      </c>
      <c r="D19" s="125">
        <v>37842617.000000082</v>
      </c>
      <c r="E19" s="125">
        <v>31655707.000000011</v>
      </c>
      <c r="F19" s="125">
        <v>30278211.000000007</v>
      </c>
      <c r="G19" s="126">
        <f t="shared" si="0"/>
        <v>-0.16232823600248025</v>
      </c>
      <c r="H19" s="127">
        <f t="shared" si="1"/>
        <v>-6.7724746648929113</v>
      </c>
      <c r="I19" s="227">
        <f t="shared" si="2"/>
        <v>-19.989119674255235</v>
      </c>
      <c r="J19" s="227">
        <f t="shared" si="3"/>
        <v>-4.3514933973832939</v>
      </c>
    </row>
    <row r="20" spans="1:10" ht="15" customHeight="1">
      <c r="A20" s="4" t="s">
        <v>32</v>
      </c>
      <c r="B20" s="125">
        <v>16671866</v>
      </c>
      <c r="C20" s="125">
        <v>19861998.999999993</v>
      </c>
      <c r="D20" s="125">
        <v>24217585.999999989</v>
      </c>
      <c r="E20" s="125">
        <v>22007532.000000015</v>
      </c>
      <c r="F20" s="125">
        <v>25296197.999999993</v>
      </c>
      <c r="G20" s="126">
        <f t="shared" si="0"/>
        <v>51.729854354635478</v>
      </c>
      <c r="H20" s="127">
        <f t="shared" si="1"/>
        <v>27.359778841998732</v>
      </c>
      <c r="I20" s="227">
        <f t="shared" si="2"/>
        <v>4.4538378020005922</v>
      </c>
      <c r="J20" s="227">
        <f t="shared" si="3"/>
        <v>14.943365753142942</v>
      </c>
    </row>
    <row r="21" spans="1:10" ht="15" customHeight="1">
      <c r="A21" s="4" t="s">
        <v>33</v>
      </c>
      <c r="B21" s="125">
        <v>81389108</v>
      </c>
      <c r="C21" s="125">
        <v>90976181.00000003</v>
      </c>
      <c r="D21" s="125">
        <v>74598026.99999994</v>
      </c>
      <c r="E21" s="125">
        <v>96812397.000000075</v>
      </c>
      <c r="F21" s="125">
        <v>119341199.99999997</v>
      </c>
      <c r="G21" s="126">
        <f t="shared" si="0"/>
        <v>46.630431187426183</v>
      </c>
      <c r="H21" s="127">
        <f t="shared" si="1"/>
        <v>31.178511439164424</v>
      </c>
      <c r="I21" s="227">
        <f t="shared" si="2"/>
        <v>59.97903000839429</v>
      </c>
      <c r="J21" s="227">
        <f t="shared" si="3"/>
        <v>23.270576597746967</v>
      </c>
    </row>
    <row r="22" spans="1:10" ht="15" customHeight="1">
      <c r="A22" s="4" t="s">
        <v>34</v>
      </c>
      <c r="B22" s="125">
        <v>626417</v>
      </c>
      <c r="C22" s="125">
        <v>2186843.9999999986</v>
      </c>
      <c r="D22" s="125">
        <v>6305421.9999999953</v>
      </c>
      <c r="E22" s="125">
        <v>4151879.0000000005</v>
      </c>
      <c r="F22" s="125">
        <v>3844331.9999999995</v>
      </c>
      <c r="G22" s="126">
        <f t="shared" si="0"/>
        <v>513.70173542544342</v>
      </c>
      <c r="H22" s="127">
        <f t="shared" si="1"/>
        <v>75.793609420699511</v>
      </c>
      <c r="I22" s="227">
        <f t="shared" si="2"/>
        <v>-39.031328910261642</v>
      </c>
      <c r="J22" s="227">
        <f t="shared" si="3"/>
        <v>-7.4074172200105295</v>
      </c>
    </row>
    <row r="23" spans="1:10" ht="15" customHeight="1">
      <c r="A23" s="4" t="s">
        <v>35</v>
      </c>
      <c r="B23" s="125">
        <v>322170</v>
      </c>
      <c r="C23" s="125">
        <v>77223</v>
      </c>
      <c r="D23" s="125">
        <v>182701</v>
      </c>
      <c r="E23" s="125">
        <v>709998</v>
      </c>
      <c r="F23" s="125">
        <v>46808</v>
      </c>
      <c r="G23" s="126">
        <f t="shared" si="0"/>
        <v>-85.471024614334056</v>
      </c>
      <c r="H23" s="127">
        <f t="shared" si="1"/>
        <v>-39.38593424238892</v>
      </c>
      <c r="I23" s="227">
        <f t="shared" si="2"/>
        <v>-74.379997920098958</v>
      </c>
      <c r="J23" s="227">
        <f t="shared" si="3"/>
        <v>-93.407305372691184</v>
      </c>
    </row>
    <row r="24" spans="1:10" ht="15" customHeight="1">
      <c r="A24" s="4" t="s">
        <v>36</v>
      </c>
      <c r="B24" s="125">
        <v>75371846</v>
      </c>
      <c r="C24" s="125">
        <v>66862247.000000022</v>
      </c>
      <c r="D24" s="125">
        <v>71516257.999999985</v>
      </c>
      <c r="E24" s="125">
        <v>78930241.99999997</v>
      </c>
      <c r="F24" s="125">
        <v>69815592</v>
      </c>
      <c r="G24" s="126">
        <f t="shared" si="0"/>
        <v>-7.3717897263654635</v>
      </c>
      <c r="H24" s="127">
        <f t="shared" si="1"/>
        <v>4.4170591514819648</v>
      </c>
      <c r="I24" s="227">
        <f t="shared" si="2"/>
        <v>-2.3780131225545773</v>
      </c>
      <c r="J24" s="227">
        <f t="shared" si="3"/>
        <v>-11.547728435952308</v>
      </c>
    </row>
    <row r="25" spans="1:10" ht="15" customHeight="1">
      <c r="A25" s="4" t="s">
        <v>37</v>
      </c>
      <c r="B25" s="125">
        <v>66026200</v>
      </c>
      <c r="C25" s="125">
        <v>60720802.999999978</v>
      </c>
      <c r="D25" s="125">
        <v>67090042.000000127</v>
      </c>
      <c r="E25" s="125">
        <v>60867651.999999978</v>
      </c>
      <c r="F25" s="125">
        <v>57016440.999999985</v>
      </c>
      <c r="G25" s="126">
        <f t="shared" si="0"/>
        <v>-13.64573305748327</v>
      </c>
      <c r="H25" s="127">
        <f t="shared" si="1"/>
        <v>-6.1006472526392628</v>
      </c>
      <c r="I25" s="227">
        <f t="shared" si="2"/>
        <v>-15.015046495275882</v>
      </c>
      <c r="J25" s="227">
        <f t="shared" si="3"/>
        <v>-6.3271883725693812</v>
      </c>
    </row>
    <row r="26" spans="1:10" ht="15" customHeight="1">
      <c r="A26" s="4" t="s">
        <v>38</v>
      </c>
      <c r="B26" s="125">
        <v>81835094</v>
      </c>
      <c r="C26" s="125">
        <v>85142824.000000015</v>
      </c>
      <c r="D26" s="125">
        <v>82489587.999999925</v>
      </c>
      <c r="E26" s="125">
        <v>88931528.000000045</v>
      </c>
      <c r="F26" s="125">
        <v>87136428</v>
      </c>
      <c r="G26" s="126">
        <f t="shared" si="0"/>
        <v>6.4780691765320171</v>
      </c>
      <c r="H26" s="127">
        <f t="shared" si="1"/>
        <v>2.3414821195030981</v>
      </c>
      <c r="I26" s="227">
        <f t="shared" si="2"/>
        <v>5.6332442829028224</v>
      </c>
      <c r="J26" s="227">
        <f t="shared" si="3"/>
        <v>-2.0185192365074869</v>
      </c>
    </row>
    <row r="27" spans="1:10" ht="15" customHeight="1">
      <c r="A27" s="4" t="s">
        <v>39</v>
      </c>
      <c r="B27" s="125">
        <v>19044090</v>
      </c>
      <c r="C27" s="125">
        <v>16220942.000000004</v>
      </c>
      <c r="D27" s="125">
        <v>19120125.999999996</v>
      </c>
      <c r="E27" s="125">
        <v>19563646.000000019</v>
      </c>
      <c r="F27" s="125">
        <v>21475961.000000007</v>
      </c>
      <c r="G27" s="126">
        <f t="shared" si="0"/>
        <v>12.769688654065419</v>
      </c>
      <c r="H27" s="127">
        <f t="shared" si="1"/>
        <v>32.396509401241957</v>
      </c>
      <c r="I27" s="227">
        <f t="shared" si="2"/>
        <v>12.321231565105847</v>
      </c>
      <c r="J27" s="227">
        <f t="shared" si="3"/>
        <v>9.7748395161105748</v>
      </c>
    </row>
    <row r="28" spans="1:10" ht="15" customHeight="1">
      <c r="A28" s="4" t="s">
        <v>40</v>
      </c>
      <c r="B28" s="125">
        <v>43450704</v>
      </c>
      <c r="C28" s="125">
        <v>45486971.999999978</v>
      </c>
      <c r="D28" s="125">
        <v>47635755</v>
      </c>
      <c r="E28" s="125">
        <v>43325378.999999948</v>
      </c>
      <c r="F28" s="125">
        <v>40818009.999999993</v>
      </c>
      <c r="G28" s="126">
        <f t="shared" si="0"/>
        <v>-6.0590364657843168</v>
      </c>
      <c r="H28" s="127">
        <f t="shared" si="1"/>
        <v>-10.264393945589489</v>
      </c>
      <c r="I28" s="227">
        <f t="shared" si="2"/>
        <v>-14.312242977989982</v>
      </c>
      <c r="J28" s="227">
        <f t="shared" si="3"/>
        <v>-5.7872984792584532</v>
      </c>
    </row>
    <row r="29" spans="1:10" ht="15" customHeight="1">
      <c r="A29" s="4" t="s">
        <v>41</v>
      </c>
      <c r="B29" s="125">
        <v>393184337</v>
      </c>
      <c r="C29" s="125">
        <v>406410421.00000006</v>
      </c>
      <c r="D29" s="125">
        <v>428949202.00000095</v>
      </c>
      <c r="E29" s="125">
        <v>457159056.00000072</v>
      </c>
      <c r="F29" s="125">
        <v>442825951.99999994</v>
      </c>
      <c r="G29" s="126">
        <f t="shared" si="0"/>
        <v>12.625532181359489</v>
      </c>
      <c r="H29" s="127">
        <f t="shared" si="1"/>
        <v>8.9602847560840075</v>
      </c>
      <c r="I29" s="227">
        <f t="shared" si="2"/>
        <v>3.2350567235695564</v>
      </c>
      <c r="J29" s="227">
        <f t="shared" si="3"/>
        <v>-3.1352554022249848</v>
      </c>
    </row>
    <row r="30" spans="1:10" ht="15" customHeight="1">
      <c r="A30" s="4" t="s">
        <v>42</v>
      </c>
      <c r="B30" s="125">
        <v>5183313</v>
      </c>
      <c r="C30" s="125">
        <v>5448067.9999999981</v>
      </c>
      <c r="D30" s="125">
        <v>6955545.0000000047</v>
      </c>
      <c r="E30" s="125">
        <v>6489544.9999999972</v>
      </c>
      <c r="F30" s="125">
        <v>7033696</v>
      </c>
      <c r="G30" s="126">
        <f t="shared" si="0"/>
        <v>35.698847435993173</v>
      </c>
      <c r="H30" s="127">
        <f t="shared" si="1"/>
        <v>29.104409122646814</v>
      </c>
      <c r="I30" s="227">
        <f t="shared" si="2"/>
        <v>1.1235783824271834</v>
      </c>
      <c r="J30" s="227">
        <f t="shared" si="3"/>
        <v>8.3850408618786503</v>
      </c>
    </row>
    <row r="31" spans="1:10" ht="15" customHeight="1">
      <c r="A31" s="4" t="s">
        <v>43</v>
      </c>
      <c r="B31" s="125">
        <v>28282280</v>
      </c>
      <c r="C31" s="125">
        <v>22837735.000000015</v>
      </c>
      <c r="D31" s="125">
        <v>29807393.999999993</v>
      </c>
      <c r="E31" s="125">
        <v>29395547.000000019</v>
      </c>
      <c r="F31" s="125">
        <v>35496901.999999993</v>
      </c>
      <c r="G31" s="126">
        <f t="shared" si="0"/>
        <v>25.509336588139249</v>
      </c>
      <c r="H31" s="127">
        <f t="shared" si="1"/>
        <v>55.430921674150142</v>
      </c>
      <c r="I31" s="227">
        <f t="shared" si="2"/>
        <v>19.087572700921115</v>
      </c>
      <c r="J31" s="227">
        <f t="shared" si="3"/>
        <v>20.756051928545389</v>
      </c>
    </row>
    <row r="32" spans="1:10" ht="15" customHeight="1">
      <c r="A32" s="4" t="s">
        <v>5</v>
      </c>
      <c r="B32" s="125">
        <v>9103767</v>
      </c>
      <c r="C32" s="125">
        <v>10563380.999999991</v>
      </c>
      <c r="D32" s="125">
        <v>9151108</v>
      </c>
      <c r="E32" s="125">
        <v>22071629.000000011</v>
      </c>
      <c r="F32" s="125">
        <v>20900728</v>
      </c>
      <c r="G32" s="126">
        <f t="shared" si="0"/>
        <v>129.58329227889948</v>
      </c>
      <c r="H32" s="127">
        <f t="shared" si="1"/>
        <v>97.860211612172435</v>
      </c>
      <c r="I32" s="227">
        <f t="shared" si="2"/>
        <v>128.39559974595426</v>
      </c>
      <c r="J32" s="227">
        <f t="shared" si="3"/>
        <v>-5.3050049001820838</v>
      </c>
    </row>
    <row r="33" spans="1:14" ht="15" customHeight="1">
      <c r="A33" s="8" t="s">
        <v>6</v>
      </c>
      <c r="B33" s="85">
        <f>SUM(B5:B32)</f>
        <v>3781672533</v>
      </c>
      <c r="C33" s="85">
        <f>SUM(C5:C32)</f>
        <v>3856880962.9999995</v>
      </c>
      <c r="D33" s="85">
        <f>SUM(D5:D32)</f>
        <v>3888870602.9999895</v>
      </c>
      <c r="E33" s="85">
        <f>SUM(E5:E32)</f>
        <v>3893914126.0000029</v>
      </c>
      <c r="F33" s="85">
        <f>SUM(F5:F32)</f>
        <v>4040031709</v>
      </c>
      <c r="G33" s="232">
        <f t="shared" si="0"/>
        <v>6.8318759423371773</v>
      </c>
      <c r="H33" s="172">
        <f t="shared" si="1"/>
        <v>4.748675101902549</v>
      </c>
      <c r="I33" s="233">
        <f t="shared" si="2"/>
        <v>3.8870181456642143</v>
      </c>
      <c r="J33" s="233">
        <f t="shared" si="3"/>
        <v>3.7524603335332216</v>
      </c>
    </row>
    <row r="34" spans="1:14" ht="12.75" customHeight="1">
      <c r="E34" s="115"/>
      <c r="F34" s="115"/>
    </row>
    <row r="35" spans="1:14" ht="12.75" customHeight="1">
      <c r="A35" s="135" t="s">
        <v>12</v>
      </c>
      <c r="B35" s="136"/>
      <c r="C35" s="136"/>
      <c r="D35" s="136"/>
      <c r="E35" s="136"/>
      <c r="F35" s="136"/>
      <c r="G35" s="136"/>
      <c r="H35" s="136"/>
    </row>
    <row r="36" spans="1:14" ht="12.75" customHeight="1">
      <c r="A36" s="134" t="s">
        <v>46</v>
      </c>
      <c r="B36" s="124">
        <v>2015</v>
      </c>
      <c r="C36" s="124">
        <v>2016</v>
      </c>
      <c r="D36" s="124">
        <v>2017</v>
      </c>
      <c r="E36" s="124">
        <v>2018</v>
      </c>
      <c r="F36" s="124">
        <v>2019</v>
      </c>
      <c r="G36" s="3" t="s">
        <v>585</v>
      </c>
      <c r="H36" s="3" t="s">
        <v>586</v>
      </c>
      <c r="I36" s="147" t="s">
        <v>587</v>
      </c>
      <c r="J36" s="3" t="s">
        <v>588</v>
      </c>
      <c r="K36" s="130"/>
      <c r="L36" s="129"/>
      <c r="M36" s="130"/>
      <c r="N36" s="129"/>
    </row>
    <row r="37" spans="1:14" ht="12.75" customHeight="1">
      <c r="A37" s="4" t="s">
        <v>17</v>
      </c>
      <c r="B37" s="125">
        <v>147183410</v>
      </c>
      <c r="C37" s="125">
        <v>151531312.00000051</v>
      </c>
      <c r="D37" s="125">
        <v>169170174.0000003</v>
      </c>
      <c r="E37" s="125">
        <v>173740083.00000012</v>
      </c>
      <c r="F37" s="125">
        <v>164950182.00000003</v>
      </c>
      <c r="G37" s="126">
        <f>F37/B37*100-100</f>
        <v>12.071178402511549</v>
      </c>
      <c r="H37" s="127">
        <f>F37/C37*100-100</f>
        <v>8.8555096784217682</v>
      </c>
      <c r="I37" s="227">
        <f>F37/D37*100-100</f>
        <v>-2.4945248327286436</v>
      </c>
      <c r="J37" s="227">
        <f>F37/E37*100-100</f>
        <v>-5.0592245889511105</v>
      </c>
    </row>
    <row r="38" spans="1:14" ht="15" customHeight="1">
      <c r="A38" s="4" t="s">
        <v>18</v>
      </c>
      <c r="B38" s="125">
        <v>5244519</v>
      </c>
      <c r="C38" s="125">
        <v>4790833</v>
      </c>
      <c r="D38" s="125">
        <v>7248688.0000000028</v>
      </c>
      <c r="E38" s="125">
        <v>7546597.0000000009</v>
      </c>
      <c r="F38" s="125">
        <v>5440178.0000000009</v>
      </c>
      <c r="G38" s="126">
        <f t="shared" ref="G38:G65" si="4">F38/B38*100-100</f>
        <v>3.7307329804697247</v>
      </c>
      <c r="H38" s="127">
        <f t="shared" ref="H38:H65" si="5">F38/C38*100-100</f>
        <v>13.553905970005658</v>
      </c>
      <c r="I38" s="227">
        <f t="shared" ref="I38:I65" si="6">F38/D38*100-100</f>
        <v>-24.949480512887305</v>
      </c>
      <c r="J38" s="227">
        <f t="shared" ref="J38:J65" si="7">F38/E38*100-100</f>
        <v>-27.912170213938808</v>
      </c>
    </row>
    <row r="39" spans="1:14" ht="15" customHeight="1">
      <c r="A39" s="4" t="s">
        <v>19</v>
      </c>
      <c r="B39" s="125">
        <v>2040278</v>
      </c>
      <c r="C39" s="125">
        <v>1090386.9999999995</v>
      </c>
      <c r="D39" s="125">
        <v>2234491.0000000019</v>
      </c>
      <c r="E39" s="125">
        <v>2237225</v>
      </c>
      <c r="F39" s="125">
        <v>1235488.0000000002</v>
      </c>
      <c r="G39" s="126">
        <f t="shared" si="4"/>
        <v>-39.445114832390473</v>
      </c>
      <c r="H39" s="127">
        <f t="shared" si="5"/>
        <v>13.307293648952225</v>
      </c>
      <c r="I39" s="227">
        <f t="shared" si="6"/>
        <v>-44.708302696229282</v>
      </c>
      <c r="J39" s="227">
        <f t="shared" si="7"/>
        <v>-44.775871894869745</v>
      </c>
    </row>
    <row r="40" spans="1:14" ht="15" customHeight="1">
      <c r="A40" s="4" t="s">
        <v>20</v>
      </c>
      <c r="B40" s="125">
        <v>309912531</v>
      </c>
      <c r="C40" s="125">
        <v>361165597</v>
      </c>
      <c r="D40" s="125">
        <v>392062895.00000048</v>
      </c>
      <c r="E40" s="125">
        <v>382640812.99999923</v>
      </c>
      <c r="F40" s="125">
        <v>367953531.99999982</v>
      </c>
      <c r="G40" s="126">
        <f t="shared" si="4"/>
        <v>18.728187857624846</v>
      </c>
      <c r="H40" s="127">
        <f t="shared" si="5"/>
        <v>1.8794522668779621</v>
      </c>
      <c r="I40" s="227">
        <f t="shared" si="6"/>
        <v>-6.1493610610615548</v>
      </c>
      <c r="J40" s="227">
        <f t="shared" si="7"/>
        <v>-3.8383989634685065</v>
      </c>
    </row>
    <row r="41" spans="1:14" ht="15" customHeight="1">
      <c r="A41" s="4" t="s">
        <v>21</v>
      </c>
      <c r="B41" s="125">
        <v>129358035</v>
      </c>
      <c r="C41" s="125">
        <v>145812623.99999997</v>
      </c>
      <c r="D41" s="125">
        <v>140467296.99999979</v>
      </c>
      <c r="E41" s="125">
        <v>150053531.99999994</v>
      </c>
      <c r="F41" s="125">
        <v>164486021.99999997</v>
      </c>
      <c r="G41" s="126">
        <f t="shared" si="4"/>
        <v>27.155628175706269</v>
      </c>
      <c r="H41" s="127">
        <f t="shared" si="5"/>
        <v>12.806434372925082</v>
      </c>
      <c r="I41" s="227">
        <f t="shared" si="6"/>
        <v>17.099157962725101</v>
      </c>
      <c r="J41" s="227">
        <f t="shared" si="7"/>
        <v>9.6182274469887545</v>
      </c>
    </row>
    <row r="42" spans="1:14" ht="15" customHeight="1">
      <c r="A42" s="4" t="s">
        <v>22</v>
      </c>
      <c r="B42" s="125">
        <v>132128408</v>
      </c>
      <c r="C42" s="125">
        <v>132864657.99999987</v>
      </c>
      <c r="D42" s="125">
        <v>141461343.99999964</v>
      </c>
      <c r="E42" s="125">
        <v>145356069.99999949</v>
      </c>
      <c r="F42" s="125">
        <v>144516365.99999982</v>
      </c>
      <c r="G42" s="126">
        <f t="shared" si="4"/>
        <v>9.3756961031421895</v>
      </c>
      <c r="H42" s="127">
        <f t="shared" si="5"/>
        <v>8.7696067377074627</v>
      </c>
      <c r="I42" s="227">
        <f t="shared" si="6"/>
        <v>2.1596161280640587</v>
      </c>
      <c r="J42" s="227">
        <f t="shared" si="7"/>
        <v>-0.57768760534024466</v>
      </c>
    </row>
    <row r="43" spans="1:14" ht="15" customHeight="1">
      <c r="A43" s="4" t="s">
        <v>23</v>
      </c>
      <c r="B43" s="125">
        <v>321688398</v>
      </c>
      <c r="C43" s="125">
        <v>294924736.00000083</v>
      </c>
      <c r="D43" s="125">
        <v>250664112.00000006</v>
      </c>
      <c r="E43" s="125">
        <v>254752949.00000018</v>
      </c>
      <c r="F43" s="125">
        <v>280078924.00000024</v>
      </c>
      <c r="G43" s="126">
        <f t="shared" si="4"/>
        <v>-12.934713921513492</v>
      </c>
      <c r="H43" s="127">
        <f t="shared" si="5"/>
        <v>-5.0337629190928794</v>
      </c>
      <c r="I43" s="227">
        <f t="shared" si="6"/>
        <v>11.734752041409166</v>
      </c>
      <c r="J43" s="227">
        <f t="shared" si="7"/>
        <v>9.9413863899962394</v>
      </c>
    </row>
    <row r="44" spans="1:14" ht="15" customHeight="1">
      <c r="A44" s="4" t="s">
        <v>24</v>
      </c>
      <c r="B44" s="125">
        <v>48170626</v>
      </c>
      <c r="C44" s="125">
        <v>55831894</v>
      </c>
      <c r="D44" s="125">
        <v>57997584.99999997</v>
      </c>
      <c r="E44" s="125">
        <v>53345216.999999993</v>
      </c>
      <c r="F44" s="125">
        <v>47375556.999999993</v>
      </c>
      <c r="G44" s="126">
        <f t="shared" si="4"/>
        <v>-1.6505266093075193</v>
      </c>
      <c r="H44" s="127">
        <f t="shared" si="5"/>
        <v>-15.146068661041681</v>
      </c>
      <c r="I44" s="227">
        <f t="shared" si="6"/>
        <v>-18.314603961526984</v>
      </c>
      <c r="J44" s="227">
        <f t="shared" si="7"/>
        <v>-11.190619020258183</v>
      </c>
    </row>
    <row r="45" spans="1:14" ht="15" customHeight="1">
      <c r="A45" s="4" t="s">
        <v>25</v>
      </c>
      <c r="B45" s="125">
        <v>132410588</v>
      </c>
      <c r="C45" s="125">
        <v>146638019.99999979</v>
      </c>
      <c r="D45" s="125">
        <v>137765300.99999991</v>
      </c>
      <c r="E45" s="125">
        <v>138846577.00000015</v>
      </c>
      <c r="F45" s="125">
        <v>134875237.00000003</v>
      </c>
      <c r="G45" s="126">
        <f t="shared" si="4"/>
        <v>1.8613685183544533</v>
      </c>
      <c r="H45" s="127">
        <f t="shared" si="5"/>
        <v>-8.0216460915114425</v>
      </c>
      <c r="I45" s="227">
        <f t="shared" si="6"/>
        <v>-2.0978170693358322</v>
      </c>
      <c r="J45" s="227">
        <f t="shared" si="7"/>
        <v>-2.8602361583606921</v>
      </c>
    </row>
    <row r="46" spans="1:14" ht="15" customHeight="1">
      <c r="A46" s="4" t="s">
        <v>26</v>
      </c>
      <c r="B46" s="125">
        <v>319601057</v>
      </c>
      <c r="C46" s="125">
        <v>325080656.99999958</v>
      </c>
      <c r="D46" s="125">
        <v>323662565.00000072</v>
      </c>
      <c r="E46" s="125">
        <v>343760127.00000012</v>
      </c>
      <c r="F46" s="125">
        <v>280220711.00000018</v>
      </c>
      <c r="G46" s="126">
        <f t="shared" si="4"/>
        <v>-12.32171957428784</v>
      </c>
      <c r="H46" s="127">
        <f t="shared" si="5"/>
        <v>-13.799635577825057</v>
      </c>
      <c r="I46" s="227">
        <f t="shared" si="6"/>
        <v>-13.421958143352313</v>
      </c>
      <c r="J46" s="227">
        <f t="shared" si="7"/>
        <v>-18.483649210427458</v>
      </c>
    </row>
    <row r="47" spans="1:14" ht="15" customHeight="1">
      <c r="A47" s="4" t="s">
        <v>27</v>
      </c>
      <c r="B47" s="125">
        <v>64565704</v>
      </c>
      <c r="C47" s="125">
        <v>58551835.999999963</v>
      </c>
      <c r="D47" s="125">
        <v>62165998.000000067</v>
      </c>
      <c r="E47" s="125">
        <v>57694248.000000104</v>
      </c>
      <c r="F47" s="125">
        <v>64330163.999999985</v>
      </c>
      <c r="G47" s="126">
        <f t="shared" si="4"/>
        <v>-0.36480667817083656</v>
      </c>
      <c r="H47" s="127">
        <f t="shared" si="5"/>
        <v>9.8687392142579995</v>
      </c>
      <c r="I47" s="227">
        <f t="shared" si="6"/>
        <v>3.481269616229639</v>
      </c>
      <c r="J47" s="227">
        <f t="shared" si="7"/>
        <v>11.501867569189699</v>
      </c>
    </row>
    <row r="48" spans="1:14" ht="15" customHeight="1">
      <c r="A48" s="4" t="s">
        <v>28</v>
      </c>
      <c r="B48" s="125">
        <v>444434077</v>
      </c>
      <c r="C48" s="125">
        <v>516216465.9999997</v>
      </c>
      <c r="D48" s="125">
        <v>640884768.00000012</v>
      </c>
      <c r="E48" s="125">
        <v>729497456.99999893</v>
      </c>
      <c r="F48" s="125">
        <v>806329660.99999964</v>
      </c>
      <c r="G48" s="126">
        <f t="shared" si="4"/>
        <v>81.428405860066334</v>
      </c>
      <c r="H48" s="127">
        <f t="shared" si="5"/>
        <v>56.199911104734127</v>
      </c>
      <c r="I48" s="227">
        <f t="shared" si="6"/>
        <v>25.815076478771843</v>
      </c>
      <c r="J48" s="227">
        <f t="shared" si="7"/>
        <v>10.532209984112512</v>
      </c>
    </row>
    <row r="49" spans="1:10" ht="15" customHeight="1">
      <c r="A49" s="4" t="s">
        <v>29</v>
      </c>
      <c r="B49" s="125">
        <v>213653766</v>
      </c>
      <c r="C49" s="125">
        <v>230222802</v>
      </c>
      <c r="D49" s="125">
        <v>234125289</v>
      </c>
      <c r="E49" s="125">
        <v>237337233.99999896</v>
      </c>
      <c r="F49" s="125">
        <v>248668003.00000003</v>
      </c>
      <c r="G49" s="126">
        <f t="shared" si="4"/>
        <v>16.388307894371508</v>
      </c>
      <c r="H49" s="127">
        <f t="shared" si="5"/>
        <v>8.0118914546092697</v>
      </c>
      <c r="I49" s="227">
        <f t="shared" si="6"/>
        <v>6.2115092573361608</v>
      </c>
      <c r="J49" s="227">
        <f t="shared" si="7"/>
        <v>4.7741219567769519</v>
      </c>
    </row>
    <row r="50" spans="1:10" ht="15" customHeight="1">
      <c r="A50" s="4" t="s">
        <v>30</v>
      </c>
      <c r="B50" s="125">
        <v>29006883</v>
      </c>
      <c r="C50" s="125">
        <v>35970923.000000015</v>
      </c>
      <c r="D50" s="125">
        <v>29580643.999999963</v>
      </c>
      <c r="E50" s="125">
        <v>34321229</v>
      </c>
      <c r="F50" s="125">
        <v>53739917.999999978</v>
      </c>
      <c r="G50" s="126">
        <f t="shared" si="4"/>
        <v>85.266090120748146</v>
      </c>
      <c r="H50" s="127">
        <f t="shared" si="5"/>
        <v>49.398218110777862</v>
      </c>
      <c r="I50" s="227">
        <f t="shared" si="6"/>
        <v>81.672576161628001</v>
      </c>
      <c r="J50" s="227">
        <f t="shared" si="7"/>
        <v>56.579235551267629</v>
      </c>
    </row>
    <row r="51" spans="1:10" ht="15" customHeight="1">
      <c r="A51" s="4" t="s">
        <v>31</v>
      </c>
      <c r="B51" s="125">
        <v>279274456</v>
      </c>
      <c r="C51" s="125">
        <v>297980048.00000137</v>
      </c>
      <c r="D51" s="125">
        <v>303880272.99999976</v>
      </c>
      <c r="E51" s="125">
        <v>315339138.00000077</v>
      </c>
      <c r="F51" s="125">
        <v>262748528.99999994</v>
      </c>
      <c r="G51" s="126">
        <f t="shared" si="4"/>
        <v>-5.9174502518769714</v>
      </c>
      <c r="H51" s="127">
        <f t="shared" si="5"/>
        <v>-11.823448998169596</v>
      </c>
      <c r="I51" s="227">
        <f t="shared" si="6"/>
        <v>-13.53550975650198</v>
      </c>
      <c r="J51" s="227">
        <f t="shared" si="7"/>
        <v>-16.677475981430732</v>
      </c>
    </row>
    <row r="52" spans="1:10" ht="15" customHeight="1">
      <c r="A52" s="4" t="s">
        <v>32</v>
      </c>
      <c r="B52" s="125">
        <v>450803645</v>
      </c>
      <c r="C52" s="125">
        <v>499918918.9999994</v>
      </c>
      <c r="D52" s="125">
        <v>478569027.00000006</v>
      </c>
      <c r="E52" s="125">
        <v>481575608.00000089</v>
      </c>
      <c r="F52" s="125">
        <v>514373741.9999994</v>
      </c>
      <c r="G52" s="126">
        <f t="shared" si="4"/>
        <v>14.101504658419401</v>
      </c>
      <c r="H52" s="127">
        <f t="shared" si="5"/>
        <v>2.8914334806360955</v>
      </c>
      <c r="I52" s="227">
        <f t="shared" si="6"/>
        <v>7.4816197831372193</v>
      </c>
      <c r="J52" s="227">
        <f t="shared" si="7"/>
        <v>6.8105887123748374</v>
      </c>
    </row>
    <row r="53" spans="1:10" ht="15" customHeight="1">
      <c r="A53" s="4" t="s">
        <v>33</v>
      </c>
      <c r="B53" s="125">
        <v>469731861</v>
      </c>
      <c r="C53" s="125">
        <v>479506004.99999982</v>
      </c>
      <c r="D53" s="125">
        <v>507736624.99999928</v>
      </c>
      <c r="E53" s="125">
        <v>521538231.99999899</v>
      </c>
      <c r="F53" s="125">
        <v>545195521.00000024</v>
      </c>
      <c r="G53" s="126">
        <f t="shared" si="4"/>
        <v>16.065263241745527</v>
      </c>
      <c r="H53" s="127">
        <f t="shared" si="5"/>
        <v>13.699414671564014</v>
      </c>
      <c r="I53" s="227">
        <f t="shared" si="6"/>
        <v>7.3776233888979306</v>
      </c>
      <c r="J53" s="227">
        <f t="shared" si="7"/>
        <v>4.5360603592338862</v>
      </c>
    </row>
    <row r="54" spans="1:10" ht="15" customHeight="1">
      <c r="A54" s="4" t="s">
        <v>34</v>
      </c>
      <c r="B54" s="125">
        <v>145398624</v>
      </c>
      <c r="C54" s="125">
        <v>161684279.00000003</v>
      </c>
      <c r="D54" s="125">
        <v>138030865</v>
      </c>
      <c r="E54" s="125">
        <v>152852950.00000006</v>
      </c>
      <c r="F54" s="125">
        <v>146842252.99999994</v>
      </c>
      <c r="G54" s="126">
        <f t="shared" si="4"/>
        <v>0.9928766588602258</v>
      </c>
      <c r="H54" s="127">
        <f t="shared" si="5"/>
        <v>-9.1796345889634097</v>
      </c>
      <c r="I54" s="227">
        <f t="shared" si="6"/>
        <v>6.3836360077870609</v>
      </c>
      <c r="J54" s="227">
        <f t="shared" si="7"/>
        <v>-3.9323395459493042</v>
      </c>
    </row>
    <row r="55" spans="1:10" ht="15" customHeight="1">
      <c r="A55" s="4" t="s">
        <v>35</v>
      </c>
      <c r="B55" s="125">
        <v>7576036</v>
      </c>
      <c r="C55" s="125">
        <v>7255008.0000000019</v>
      </c>
      <c r="D55" s="125">
        <v>9132088.0000000037</v>
      </c>
      <c r="E55" s="125">
        <v>7374499.9999999944</v>
      </c>
      <c r="F55" s="125">
        <v>6472204</v>
      </c>
      <c r="G55" s="126">
        <f t="shared" si="4"/>
        <v>-14.570046921635537</v>
      </c>
      <c r="H55" s="127">
        <f t="shared" si="5"/>
        <v>-10.789843374397407</v>
      </c>
      <c r="I55" s="227">
        <f t="shared" si="6"/>
        <v>-29.126788966554003</v>
      </c>
      <c r="J55" s="227">
        <f t="shared" si="7"/>
        <v>-12.235351549257516</v>
      </c>
    </row>
    <row r="56" spans="1:10" ht="15" customHeight="1">
      <c r="A56" s="4" t="s">
        <v>36</v>
      </c>
      <c r="B56" s="125">
        <v>444480766</v>
      </c>
      <c r="C56" s="125">
        <v>422839838.99999964</v>
      </c>
      <c r="D56" s="125">
        <v>512023687.99999934</v>
      </c>
      <c r="E56" s="125">
        <v>491885833.00000054</v>
      </c>
      <c r="F56" s="125">
        <v>480119364.00000024</v>
      </c>
      <c r="G56" s="126">
        <f t="shared" si="4"/>
        <v>8.0180292885834774</v>
      </c>
      <c r="H56" s="127">
        <f t="shared" si="5"/>
        <v>13.54638795045058</v>
      </c>
      <c r="I56" s="227">
        <f t="shared" si="6"/>
        <v>-6.2310249989838695</v>
      </c>
      <c r="J56" s="227">
        <f t="shared" si="7"/>
        <v>-2.392113822070641</v>
      </c>
    </row>
    <row r="57" spans="1:10" ht="15" customHeight="1">
      <c r="A57" s="4" t="s">
        <v>37</v>
      </c>
      <c r="B57" s="125">
        <v>537018103</v>
      </c>
      <c r="C57" s="125">
        <v>518339261.9999997</v>
      </c>
      <c r="D57" s="125">
        <v>554761464.99999547</v>
      </c>
      <c r="E57" s="125">
        <v>582618060.99999809</v>
      </c>
      <c r="F57" s="125">
        <v>603316488.99999988</v>
      </c>
      <c r="G57" s="126">
        <f t="shared" si="4"/>
        <v>12.345651967714005</v>
      </c>
      <c r="H57" s="127">
        <f t="shared" si="5"/>
        <v>16.394132806401274</v>
      </c>
      <c r="I57" s="227">
        <f t="shared" si="6"/>
        <v>8.752414697730444</v>
      </c>
      <c r="J57" s="227">
        <f t="shared" si="7"/>
        <v>3.5526581452822228</v>
      </c>
    </row>
    <row r="58" spans="1:10" ht="15" customHeight="1">
      <c r="A58" s="4" t="s">
        <v>38</v>
      </c>
      <c r="B58" s="125">
        <v>199267003</v>
      </c>
      <c r="C58" s="125">
        <v>208795067.00000036</v>
      </c>
      <c r="D58" s="125">
        <v>189730652.99999994</v>
      </c>
      <c r="E58" s="125">
        <v>206335707.00000048</v>
      </c>
      <c r="F58" s="125">
        <v>214053127.00000018</v>
      </c>
      <c r="G58" s="126">
        <f t="shared" si="4"/>
        <v>7.4202571310816552</v>
      </c>
      <c r="H58" s="127">
        <f t="shared" si="5"/>
        <v>2.5182874650960088</v>
      </c>
      <c r="I58" s="227">
        <f t="shared" si="6"/>
        <v>12.819475195713494</v>
      </c>
      <c r="J58" s="227">
        <f t="shared" si="7"/>
        <v>3.740225146779693</v>
      </c>
    </row>
    <row r="59" spans="1:10" ht="15" customHeight="1">
      <c r="A59" s="4" t="s">
        <v>39</v>
      </c>
      <c r="B59" s="125">
        <v>90321310</v>
      </c>
      <c r="C59" s="125">
        <v>79838376.000000119</v>
      </c>
      <c r="D59" s="125">
        <v>70939063.000000268</v>
      </c>
      <c r="E59" s="125">
        <v>68384442.000000015</v>
      </c>
      <c r="F59" s="125">
        <v>66492882</v>
      </c>
      <c r="G59" s="126">
        <f t="shared" si="4"/>
        <v>-26.381844993169395</v>
      </c>
      <c r="H59" s="127">
        <f t="shared" si="5"/>
        <v>-16.71563810366095</v>
      </c>
      <c r="I59" s="227">
        <f t="shared" si="6"/>
        <v>-6.2676060437960075</v>
      </c>
      <c r="J59" s="227">
        <f t="shared" si="7"/>
        <v>-2.7660677555868887</v>
      </c>
    </row>
    <row r="60" spans="1:10" ht="15" customHeight="1">
      <c r="A60" s="4" t="s">
        <v>40</v>
      </c>
      <c r="B60" s="125">
        <v>498602443</v>
      </c>
      <c r="C60" s="125">
        <v>473976392.99999905</v>
      </c>
      <c r="D60" s="125">
        <v>520028837.99999726</v>
      </c>
      <c r="E60" s="125">
        <v>516025112.99999779</v>
      </c>
      <c r="F60" s="125">
        <v>501200213.00000042</v>
      </c>
      <c r="G60" s="126">
        <f t="shared" si="4"/>
        <v>0.52101028313661857</v>
      </c>
      <c r="H60" s="127">
        <f t="shared" si="5"/>
        <v>5.7437079993984952</v>
      </c>
      <c r="I60" s="227">
        <f t="shared" si="6"/>
        <v>-3.6206886280404547</v>
      </c>
      <c r="J60" s="227">
        <f t="shared" si="7"/>
        <v>-2.8729028154870946</v>
      </c>
    </row>
    <row r="61" spans="1:10" ht="15" customHeight="1">
      <c r="A61" s="4" t="s">
        <v>41</v>
      </c>
      <c r="B61" s="125">
        <v>2817332381</v>
      </c>
      <c r="C61" s="125">
        <v>2970608125.0000105</v>
      </c>
      <c r="D61" s="125">
        <v>3020258330.0000005</v>
      </c>
      <c r="E61" s="125">
        <v>3221281797.0000362</v>
      </c>
      <c r="F61" s="125">
        <v>3237790772.0000033</v>
      </c>
      <c r="G61" s="126">
        <f t="shared" si="4"/>
        <v>14.923989580908568</v>
      </c>
      <c r="H61" s="127">
        <f t="shared" si="5"/>
        <v>8.9942071036378053</v>
      </c>
      <c r="I61" s="227">
        <f t="shared" si="6"/>
        <v>7.2024448981489115</v>
      </c>
      <c r="J61" s="227">
        <f t="shared" si="7"/>
        <v>0.51249707539841438</v>
      </c>
    </row>
    <row r="62" spans="1:10" ht="15" customHeight="1">
      <c r="A62" s="4" t="s">
        <v>42</v>
      </c>
      <c r="B62" s="125">
        <v>313012339</v>
      </c>
      <c r="C62" s="125">
        <v>343397998.00000024</v>
      </c>
      <c r="D62" s="125">
        <v>387724323.99999857</v>
      </c>
      <c r="E62" s="125">
        <v>378240680.99999911</v>
      </c>
      <c r="F62" s="125">
        <v>512204289</v>
      </c>
      <c r="G62" s="126">
        <f t="shared" si="4"/>
        <v>63.63709195502355</v>
      </c>
      <c r="H62" s="127">
        <f t="shared" si="5"/>
        <v>49.157622345835478</v>
      </c>
      <c r="I62" s="227">
        <f t="shared" si="6"/>
        <v>32.105276170396223</v>
      </c>
      <c r="J62" s="227">
        <f t="shared" si="7"/>
        <v>35.417556791042585</v>
      </c>
    </row>
    <row r="63" spans="1:10" ht="15" customHeight="1">
      <c r="A63" s="4" t="s">
        <v>43</v>
      </c>
      <c r="B63" s="125">
        <v>117522939</v>
      </c>
      <c r="C63" s="125">
        <v>134950814.99999979</v>
      </c>
      <c r="D63" s="125">
        <v>175080725.00000021</v>
      </c>
      <c r="E63" s="125">
        <v>191346456.9999994</v>
      </c>
      <c r="F63" s="125">
        <v>202885115.99999982</v>
      </c>
      <c r="G63" s="126">
        <f t="shared" si="4"/>
        <v>72.634481171373551</v>
      </c>
      <c r="H63" s="127">
        <f t="shared" si="5"/>
        <v>50.340045000839837</v>
      </c>
      <c r="I63" s="227">
        <f t="shared" si="6"/>
        <v>15.880897797287275</v>
      </c>
      <c r="J63" s="227">
        <f t="shared" si="7"/>
        <v>6.0302443959024714</v>
      </c>
    </row>
    <row r="64" spans="1:10" ht="15" customHeight="1">
      <c r="A64" s="4" t="s">
        <v>5</v>
      </c>
      <c r="B64" s="125">
        <v>73073627</v>
      </c>
      <c r="C64" s="125">
        <v>64911667.999999985</v>
      </c>
      <c r="D64" s="125">
        <v>97334923.999999955</v>
      </c>
      <c r="E64" s="125">
        <v>141411561.00000009</v>
      </c>
      <c r="F64" s="125">
        <v>152973893</v>
      </c>
      <c r="G64" s="126">
        <f t="shared" si="4"/>
        <v>109.3421378960702</v>
      </c>
      <c r="H64" s="127">
        <f t="shared" si="5"/>
        <v>135.66470823088389</v>
      </c>
      <c r="I64" s="227">
        <f t="shared" si="6"/>
        <v>57.162390140665309</v>
      </c>
      <c r="J64" s="227">
        <f t="shared" si="7"/>
        <v>8.176369681683866</v>
      </c>
    </row>
    <row r="65" spans="1:10" ht="15" customHeight="1">
      <c r="A65" s="8" t="s">
        <v>6</v>
      </c>
      <c r="B65" s="85">
        <f>SUM(B37:B64)</f>
        <v>8742813813</v>
      </c>
      <c r="C65" s="85">
        <f>SUM(C37:C64)</f>
        <v>9124694547.0000114</v>
      </c>
      <c r="D65" s="85">
        <f>SUM(D37:D64)</f>
        <v>9554722038.9999905</v>
      </c>
      <c r="E65" s="85">
        <f>SUM(E37:E64)</f>
        <v>9987339438.0000324</v>
      </c>
      <c r="F65" s="85">
        <f>SUM(F37:F64)</f>
        <v>10210868337.000004</v>
      </c>
      <c r="G65" s="232">
        <f t="shared" si="4"/>
        <v>16.791556533173591</v>
      </c>
      <c r="H65" s="172">
        <f t="shared" si="5"/>
        <v>11.903672878092124</v>
      </c>
      <c r="I65" s="233">
        <f t="shared" si="6"/>
        <v>6.8672463240875885</v>
      </c>
      <c r="J65" s="233">
        <f t="shared" si="7"/>
        <v>2.2381225789671646</v>
      </c>
    </row>
    <row r="67" spans="1:10" ht="15" customHeight="1">
      <c r="A67" s="32" t="s">
        <v>13</v>
      </c>
    </row>
    <row r="68" spans="1:10" ht="15" customHeight="1">
      <c r="A68" s="134" t="s">
        <v>46</v>
      </c>
      <c r="B68" s="124">
        <v>2015</v>
      </c>
      <c r="C68" s="124">
        <v>2016</v>
      </c>
      <c r="D68" s="124">
        <v>2017</v>
      </c>
      <c r="E68" s="124">
        <v>2018</v>
      </c>
      <c r="F68" s="124">
        <v>2019</v>
      </c>
      <c r="G68" s="3" t="s">
        <v>585</v>
      </c>
      <c r="H68" s="3" t="s">
        <v>586</v>
      </c>
      <c r="I68" s="147" t="s">
        <v>587</v>
      </c>
      <c r="J68" s="3" t="s">
        <v>588</v>
      </c>
    </row>
    <row r="69" spans="1:10" ht="15" customHeight="1">
      <c r="A69" s="4" t="s">
        <v>17</v>
      </c>
      <c r="B69" s="125">
        <v>80625841</v>
      </c>
      <c r="C69" s="125">
        <v>92025375.000000134</v>
      </c>
      <c r="D69" s="125">
        <v>93914068.999999806</v>
      </c>
      <c r="E69" s="125">
        <v>75267052.999999866</v>
      </c>
      <c r="F69" s="125">
        <v>61673967</v>
      </c>
      <c r="G69" s="126">
        <f>F69/B69*100-100</f>
        <v>-23.505955119277459</v>
      </c>
      <c r="H69" s="127">
        <f>F69/C69*100-100</f>
        <v>-32.981564052306325</v>
      </c>
      <c r="I69" s="227">
        <f>F69/D69*100-100</f>
        <v>-34.329363367271284</v>
      </c>
      <c r="J69" s="227">
        <f>F69/E69*100-100</f>
        <v>-18.059808984416975</v>
      </c>
    </row>
    <row r="70" spans="1:10" ht="15" customHeight="1">
      <c r="A70" s="4" t="s">
        <v>18</v>
      </c>
      <c r="B70" s="125">
        <v>156965</v>
      </c>
      <c r="C70" s="125">
        <v>463721</v>
      </c>
      <c r="D70" s="125">
        <v>289278</v>
      </c>
      <c r="E70" s="125">
        <v>831957.00000000047</v>
      </c>
      <c r="F70" s="125">
        <v>1970395.0000000005</v>
      </c>
      <c r="G70" s="126">
        <f t="shared" ref="G70:G97" si="8">F70/B70*100-100</f>
        <v>1155.3085082661744</v>
      </c>
      <c r="H70" s="127">
        <f t="shared" ref="H70:H97" si="9">F70/C70*100-100</f>
        <v>324.9095900336626</v>
      </c>
      <c r="I70" s="227">
        <f t="shared" ref="I70:I97" si="10">F70/D70*100-100</f>
        <v>581.14236132716644</v>
      </c>
      <c r="J70" s="227">
        <f t="shared" ref="J70:J97" si="11">F70/E70*100-100</f>
        <v>136.83856256994042</v>
      </c>
    </row>
    <row r="71" spans="1:10" ht="15" customHeight="1">
      <c r="A71" s="4" t="s">
        <v>19</v>
      </c>
      <c r="B71" s="125">
        <v>234064</v>
      </c>
      <c r="C71" s="125">
        <v>149082.00000000003</v>
      </c>
      <c r="D71" s="125">
        <v>509647.99999999994</v>
      </c>
      <c r="E71" s="125">
        <v>985870.00000000012</v>
      </c>
      <c r="F71" s="125">
        <v>1075094</v>
      </c>
      <c r="G71" s="126">
        <f t="shared" si="8"/>
        <v>359.31625538314307</v>
      </c>
      <c r="H71" s="127">
        <f t="shared" si="9"/>
        <v>621.14272682148066</v>
      </c>
      <c r="I71" s="227">
        <f t="shared" si="10"/>
        <v>110.94834081562178</v>
      </c>
      <c r="J71" s="227">
        <f t="shared" si="11"/>
        <v>9.0502804629413447</v>
      </c>
    </row>
    <row r="72" spans="1:10" ht="15" customHeight="1">
      <c r="A72" s="4" t="s">
        <v>20</v>
      </c>
      <c r="B72" s="125">
        <v>214491082</v>
      </c>
      <c r="C72" s="125">
        <v>150589022.99999997</v>
      </c>
      <c r="D72" s="125">
        <v>138175843.00000012</v>
      </c>
      <c r="E72" s="125">
        <v>116180025.00000007</v>
      </c>
      <c r="F72" s="125">
        <v>107232528.00000003</v>
      </c>
      <c r="G72" s="126">
        <f t="shared" si="8"/>
        <v>-50.0060669189034</v>
      </c>
      <c r="H72" s="127">
        <f t="shared" si="9"/>
        <v>-28.791271857843142</v>
      </c>
      <c r="I72" s="227">
        <f t="shared" si="10"/>
        <v>-22.39415684259663</v>
      </c>
      <c r="J72" s="227">
        <f t="shared" si="11"/>
        <v>-7.7014073632709596</v>
      </c>
    </row>
    <row r="73" spans="1:10" ht="15" customHeight="1">
      <c r="A73" s="4" t="s">
        <v>21</v>
      </c>
      <c r="B73" s="125">
        <v>2398137</v>
      </c>
      <c r="C73" s="125">
        <v>17741897.999999996</v>
      </c>
      <c r="D73" s="125">
        <v>44257390.000000045</v>
      </c>
      <c r="E73" s="125">
        <v>51559334.000000022</v>
      </c>
      <c r="F73" s="125">
        <v>51792876</v>
      </c>
      <c r="G73" s="126">
        <f t="shared" si="8"/>
        <v>2059.7129771985506</v>
      </c>
      <c r="H73" s="127">
        <f t="shared" si="9"/>
        <v>191.92409966509791</v>
      </c>
      <c r="I73" s="227">
        <f t="shared" si="10"/>
        <v>17.026503370397464</v>
      </c>
      <c r="J73" s="227">
        <f t="shared" si="11"/>
        <v>0.45295775154887963</v>
      </c>
    </row>
    <row r="74" spans="1:10" ht="15" customHeight="1">
      <c r="A74" s="4" t="s">
        <v>22</v>
      </c>
      <c r="B74" s="125">
        <v>3890209</v>
      </c>
      <c r="C74" s="125">
        <v>5008094.9999999972</v>
      </c>
      <c r="D74" s="125">
        <v>4393200.0000000019</v>
      </c>
      <c r="E74" s="125">
        <v>5054625.9999999981</v>
      </c>
      <c r="F74" s="125">
        <v>5169366</v>
      </c>
      <c r="G74" s="126">
        <f t="shared" si="8"/>
        <v>32.881446729468792</v>
      </c>
      <c r="H74" s="127">
        <f t="shared" si="9"/>
        <v>3.2202064856997197</v>
      </c>
      <c r="I74" s="227">
        <f t="shared" si="10"/>
        <v>17.667440590002698</v>
      </c>
      <c r="J74" s="227">
        <f t="shared" si="11"/>
        <v>2.269999798204708</v>
      </c>
    </row>
    <row r="75" spans="1:10" ht="15" customHeight="1">
      <c r="A75" s="4" t="s">
        <v>23</v>
      </c>
      <c r="B75" s="125">
        <v>54382629</v>
      </c>
      <c r="C75" s="125">
        <v>65607846.999999985</v>
      </c>
      <c r="D75" s="125">
        <v>75285891.00000003</v>
      </c>
      <c r="E75" s="125">
        <v>74417881.999999896</v>
      </c>
      <c r="F75" s="125">
        <v>63435765.999999955</v>
      </c>
      <c r="G75" s="126">
        <f t="shared" si="8"/>
        <v>16.647111709145122</v>
      </c>
      <c r="H75" s="127">
        <f t="shared" si="9"/>
        <v>-3.3107030626992326</v>
      </c>
      <c r="I75" s="227">
        <f t="shared" si="10"/>
        <v>-15.740167038735137</v>
      </c>
      <c r="J75" s="227">
        <f t="shared" si="11"/>
        <v>-14.757361678205186</v>
      </c>
    </row>
    <row r="76" spans="1:10" ht="15" customHeight="1">
      <c r="A76" s="4" t="s">
        <v>24</v>
      </c>
      <c r="B76" s="125">
        <v>276783</v>
      </c>
      <c r="C76" s="125">
        <v>287640.00000000006</v>
      </c>
      <c r="D76" s="125">
        <v>691524</v>
      </c>
      <c r="E76" s="125">
        <v>396520.00000000006</v>
      </c>
      <c r="F76" s="125">
        <v>734104</v>
      </c>
      <c r="G76" s="126">
        <f t="shared" si="8"/>
        <v>165.22727190615029</v>
      </c>
      <c r="H76" s="127">
        <f t="shared" si="9"/>
        <v>155.2162425253789</v>
      </c>
      <c r="I76" s="227">
        <f t="shared" si="10"/>
        <v>6.1574146378144547</v>
      </c>
      <c r="J76" s="227">
        <f t="shared" si="11"/>
        <v>85.136689196005221</v>
      </c>
    </row>
    <row r="77" spans="1:10" ht="15" customHeight="1">
      <c r="A77" s="4" t="s">
        <v>25</v>
      </c>
      <c r="B77" s="125">
        <v>8825191</v>
      </c>
      <c r="C77" s="125">
        <v>7141872.0000000009</v>
      </c>
      <c r="D77" s="125">
        <v>4781185.0000000009</v>
      </c>
      <c r="E77" s="125">
        <v>8470312.0000000019</v>
      </c>
      <c r="F77" s="125">
        <v>9903149</v>
      </c>
      <c r="G77" s="126">
        <f t="shared" si="8"/>
        <v>12.214557169357576</v>
      </c>
      <c r="H77" s="127">
        <f t="shared" si="9"/>
        <v>38.663210429982485</v>
      </c>
      <c r="I77" s="227">
        <f t="shared" si="10"/>
        <v>107.12750081831172</v>
      </c>
      <c r="J77" s="227">
        <f t="shared" si="11"/>
        <v>16.915988454734588</v>
      </c>
    </row>
    <row r="78" spans="1:10" ht="15" customHeight="1">
      <c r="A78" s="4" t="s">
        <v>26</v>
      </c>
      <c r="B78" s="125">
        <v>44948480</v>
      </c>
      <c r="C78" s="125">
        <v>39385222.000000022</v>
      </c>
      <c r="D78" s="125">
        <v>28758254.000000007</v>
      </c>
      <c r="E78" s="125">
        <v>24367461.999999981</v>
      </c>
      <c r="F78" s="125">
        <v>13904471</v>
      </c>
      <c r="G78" s="126">
        <f t="shared" si="8"/>
        <v>-69.065759287077114</v>
      </c>
      <c r="H78" s="127">
        <f t="shared" si="9"/>
        <v>-64.696222862473661</v>
      </c>
      <c r="I78" s="227">
        <f t="shared" si="10"/>
        <v>-51.650503538914435</v>
      </c>
      <c r="J78" s="227">
        <f t="shared" si="11"/>
        <v>-42.938370028031599</v>
      </c>
    </row>
    <row r="79" spans="1:10" ht="15" customHeight="1">
      <c r="A79" s="4" t="s">
        <v>27</v>
      </c>
      <c r="B79" s="125">
        <v>3081762</v>
      </c>
      <c r="C79" s="125">
        <v>1047250.0000000001</v>
      </c>
      <c r="D79" s="125">
        <v>1017382.9999999998</v>
      </c>
      <c r="E79" s="125">
        <v>1109730.0000000005</v>
      </c>
      <c r="F79" s="125">
        <v>3321860</v>
      </c>
      <c r="G79" s="126">
        <f t="shared" si="8"/>
        <v>7.7909325898625355</v>
      </c>
      <c r="H79" s="127">
        <f t="shared" si="9"/>
        <v>217.19837670088327</v>
      </c>
      <c r="I79" s="227">
        <f t="shared" si="10"/>
        <v>226.51027194281806</v>
      </c>
      <c r="J79" s="227">
        <f t="shared" si="11"/>
        <v>199.33947897236249</v>
      </c>
    </row>
    <row r="80" spans="1:10" ht="15" customHeight="1">
      <c r="A80" s="4" t="s">
        <v>28</v>
      </c>
      <c r="B80" s="125">
        <v>86558678</v>
      </c>
      <c r="C80" s="125">
        <v>69153835.999999985</v>
      </c>
      <c r="D80" s="125">
        <v>45100825.999999955</v>
      </c>
      <c r="E80" s="125">
        <v>29392117.000000015</v>
      </c>
      <c r="F80" s="125">
        <v>26127100.999999993</v>
      </c>
      <c r="G80" s="126">
        <f t="shared" si="8"/>
        <v>-69.815734708887305</v>
      </c>
      <c r="H80" s="127">
        <f t="shared" si="9"/>
        <v>-62.218869536029793</v>
      </c>
      <c r="I80" s="227">
        <f t="shared" si="10"/>
        <v>-42.069573182539898</v>
      </c>
      <c r="J80" s="227">
        <f t="shared" si="11"/>
        <v>-11.108475105757165</v>
      </c>
    </row>
    <row r="81" spans="1:10" ht="15" customHeight="1">
      <c r="A81" s="4" t="s">
        <v>29</v>
      </c>
      <c r="B81" s="125">
        <v>20700782</v>
      </c>
      <c r="C81" s="125">
        <v>19857714.999999989</v>
      </c>
      <c r="D81" s="125">
        <v>19960066.999999993</v>
      </c>
      <c r="E81" s="125">
        <v>28275807.999999989</v>
      </c>
      <c r="F81" s="125">
        <v>27103889</v>
      </c>
      <c r="G81" s="126">
        <f t="shared" si="8"/>
        <v>30.931715526495566</v>
      </c>
      <c r="H81" s="127">
        <f t="shared" si="9"/>
        <v>36.490472342865303</v>
      </c>
      <c r="I81" s="227">
        <f t="shared" si="10"/>
        <v>35.790571244074556</v>
      </c>
      <c r="J81" s="227">
        <f t="shared" si="11"/>
        <v>-4.1445995106487885</v>
      </c>
    </row>
    <row r="82" spans="1:10" ht="15" customHeight="1">
      <c r="A82" s="4" t="s">
        <v>30</v>
      </c>
      <c r="B82" s="125">
        <v>1422236</v>
      </c>
      <c r="C82" s="125">
        <v>1774084.0000000014</v>
      </c>
      <c r="D82" s="125">
        <v>1618545.9999999998</v>
      </c>
      <c r="E82" s="125">
        <v>2335063.9999999995</v>
      </c>
      <c r="F82" s="125">
        <v>2024779</v>
      </c>
      <c r="G82" s="126">
        <f t="shared" si="8"/>
        <v>42.365894267899279</v>
      </c>
      <c r="H82" s="127">
        <f t="shared" si="9"/>
        <v>14.130954340380626</v>
      </c>
      <c r="I82" s="227">
        <f t="shared" si="10"/>
        <v>25.098637913287618</v>
      </c>
      <c r="J82" s="227">
        <f t="shared" si="11"/>
        <v>-13.288072618138074</v>
      </c>
    </row>
    <row r="83" spans="1:10" ht="15" customHeight="1">
      <c r="A83" s="4" t="s">
        <v>31</v>
      </c>
      <c r="B83" s="125">
        <v>26862508</v>
      </c>
      <c r="C83" s="125">
        <v>27095512.000000004</v>
      </c>
      <c r="D83" s="125">
        <v>27905073.000000011</v>
      </c>
      <c r="E83" s="125">
        <v>28763081.000000004</v>
      </c>
      <c r="F83" s="125">
        <v>27850121.000000007</v>
      </c>
      <c r="G83" s="126">
        <f t="shared" si="8"/>
        <v>3.6765479976776874</v>
      </c>
      <c r="H83" s="127">
        <f t="shared" si="9"/>
        <v>2.784996275397944</v>
      </c>
      <c r="I83" s="227">
        <f t="shared" si="10"/>
        <v>-0.19692476704864248</v>
      </c>
      <c r="J83" s="227">
        <f t="shared" si="11"/>
        <v>-3.1740688697431239</v>
      </c>
    </row>
    <row r="84" spans="1:10" ht="15" customHeight="1">
      <c r="A84" s="4" t="s">
        <v>32</v>
      </c>
      <c r="B84" s="125">
        <v>221294042</v>
      </c>
      <c r="C84" s="125">
        <v>218231320.99999985</v>
      </c>
      <c r="D84" s="125">
        <v>274653187.00000066</v>
      </c>
      <c r="E84" s="125">
        <v>287713991.99999952</v>
      </c>
      <c r="F84" s="125">
        <v>517067301</v>
      </c>
      <c r="G84" s="126">
        <f t="shared" si="8"/>
        <v>133.65622333383925</v>
      </c>
      <c r="H84" s="127">
        <f t="shared" si="9"/>
        <v>136.93542184075417</v>
      </c>
      <c r="I84" s="227">
        <f t="shared" si="10"/>
        <v>88.261897357848142</v>
      </c>
      <c r="J84" s="227">
        <f t="shared" si="11"/>
        <v>79.715729987855752</v>
      </c>
    </row>
    <row r="85" spans="1:10" ht="15" customHeight="1">
      <c r="A85" s="4" t="s">
        <v>33</v>
      </c>
      <c r="B85" s="125">
        <v>119945349</v>
      </c>
      <c r="C85" s="125">
        <v>109087482.00000007</v>
      </c>
      <c r="D85" s="125">
        <v>125555869.00000006</v>
      </c>
      <c r="E85" s="125">
        <v>133572570.99999987</v>
      </c>
      <c r="F85" s="125">
        <v>140529772.99999991</v>
      </c>
      <c r="G85" s="126">
        <f t="shared" si="8"/>
        <v>17.161502443917115</v>
      </c>
      <c r="H85" s="127">
        <f t="shared" si="9"/>
        <v>28.823005558052785</v>
      </c>
      <c r="I85" s="227">
        <f t="shared" si="10"/>
        <v>11.926088457083466</v>
      </c>
      <c r="J85" s="227">
        <f t="shared" si="11"/>
        <v>5.208555879335492</v>
      </c>
    </row>
    <row r="86" spans="1:10" ht="15" customHeight="1">
      <c r="A86" s="4" t="s">
        <v>34</v>
      </c>
      <c r="B86" s="125">
        <v>11359408</v>
      </c>
      <c r="C86" s="125">
        <v>13023568.999999998</v>
      </c>
      <c r="D86" s="125">
        <v>10689269.999999994</v>
      </c>
      <c r="E86" s="125">
        <v>8136161.0000000047</v>
      </c>
      <c r="F86" s="125">
        <v>5924438</v>
      </c>
      <c r="G86" s="126">
        <f t="shared" si="8"/>
        <v>-47.84553913372951</v>
      </c>
      <c r="H86" s="127">
        <f t="shared" si="9"/>
        <v>-54.509873599164713</v>
      </c>
      <c r="I86" s="227">
        <f t="shared" si="10"/>
        <v>-44.575841006916249</v>
      </c>
      <c r="J86" s="227">
        <f t="shared" si="11"/>
        <v>-27.183864724407542</v>
      </c>
    </row>
    <row r="87" spans="1:10" ht="15" customHeight="1">
      <c r="A87" s="4" t="s">
        <v>35</v>
      </c>
      <c r="B87" s="125">
        <v>538608</v>
      </c>
      <c r="C87" s="125">
        <v>135119.99999999997</v>
      </c>
      <c r="D87" s="125">
        <v>286051.00000000006</v>
      </c>
      <c r="E87" s="125">
        <v>390732.99999999994</v>
      </c>
      <c r="F87" s="125">
        <v>445041</v>
      </c>
      <c r="G87" s="126">
        <f t="shared" si="8"/>
        <v>-17.372003386507444</v>
      </c>
      <c r="H87" s="127">
        <f t="shared" si="9"/>
        <v>229.36722912966258</v>
      </c>
      <c r="I87" s="227">
        <f t="shared" si="10"/>
        <v>55.58099779409963</v>
      </c>
      <c r="J87" s="227">
        <f t="shared" si="11"/>
        <v>13.899005203041483</v>
      </c>
    </row>
    <row r="88" spans="1:10" ht="15" customHeight="1">
      <c r="A88" s="4" t="s">
        <v>36</v>
      </c>
      <c r="B88" s="125">
        <v>105632715</v>
      </c>
      <c r="C88" s="125">
        <v>75048760.99999997</v>
      </c>
      <c r="D88" s="125">
        <v>74474889.000000045</v>
      </c>
      <c r="E88" s="125">
        <v>68924737.00000003</v>
      </c>
      <c r="F88" s="125">
        <v>68657249</v>
      </c>
      <c r="G88" s="126">
        <f t="shared" si="8"/>
        <v>-35.003801615815718</v>
      </c>
      <c r="H88" s="127">
        <f t="shared" si="9"/>
        <v>-8.5164790395406698</v>
      </c>
      <c r="I88" s="227">
        <f t="shared" si="10"/>
        <v>-7.811545714421996</v>
      </c>
      <c r="J88" s="227">
        <f t="shared" si="11"/>
        <v>-0.38808708113029411</v>
      </c>
    </row>
    <row r="89" spans="1:10" ht="15" customHeight="1">
      <c r="A89" s="4" t="s">
        <v>37</v>
      </c>
      <c r="B89" s="125">
        <v>61087145</v>
      </c>
      <c r="C89" s="125">
        <v>56165477.000000015</v>
      </c>
      <c r="D89" s="125">
        <v>61442030</v>
      </c>
      <c r="E89" s="125">
        <v>67417487.999999985</v>
      </c>
      <c r="F89" s="125">
        <v>67885508.99999997</v>
      </c>
      <c r="G89" s="126">
        <f t="shared" si="8"/>
        <v>11.128960111002044</v>
      </c>
      <c r="H89" s="127">
        <f t="shared" si="9"/>
        <v>20.866967799454386</v>
      </c>
      <c r="I89" s="227">
        <f t="shared" si="10"/>
        <v>10.487086771058785</v>
      </c>
      <c r="J89" s="227">
        <f t="shared" si="11"/>
        <v>0.69421305047731607</v>
      </c>
    </row>
    <row r="90" spans="1:10" ht="15" customHeight="1">
      <c r="A90" s="4" t="s">
        <v>38</v>
      </c>
      <c r="B90" s="125">
        <v>13242088</v>
      </c>
      <c r="C90" s="125">
        <v>16197121.000000011</v>
      </c>
      <c r="D90" s="125">
        <v>19372556.000000007</v>
      </c>
      <c r="E90" s="125">
        <v>20570616.000000007</v>
      </c>
      <c r="F90" s="125">
        <v>19048103</v>
      </c>
      <c r="G90" s="126">
        <f t="shared" si="8"/>
        <v>43.845162484949498</v>
      </c>
      <c r="H90" s="127">
        <f t="shared" si="9"/>
        <v>17.601782440224952</v>
      </c>
      <c r="I90" s="227">
        <f t="shared" si="10"/>
        <v>-1.6748073924783569</v>
      </c>
      <c r="J90" s="227">
        <f t="shared" si="11"/>
        <v>-7.4013972163011914</v>
      </c>
    </row>
    <row r="91" spans="1:10" ht="15" customHeight="1">
      <c r="A91" s="4" t="s">
        <v>39</v>
      </c>
      <c r="B91" s="125">
        <v>6926536</v>
      </c>
      <c r="C91" s="125">
        <v>5188132.0000000028</v>
      </c>
      <c r="D91" s="125">
        <v>5937246.9999999953</v>
      </c>
      <c r="E91" s="125">
        <v>6137620.0000000084</v>
      </c>
      <c r="F91" s="125">
        <v>5165095</v>
      </c>
      <c r="G91" s="126">
        <f t="shared" si="8"/>
        <v>-25.430330543290324</v>
      </c>
      <c r="H91" s="127">
        <f t="shared" si="9"/>
        <v>-0.44403264990179991</v>
      </c>
      <c r="I91" s="227">
        <f t="shared" si="10"/>
        <v>-13.005219422402263</v>
      </c>
      <c r="J91" s="227">
        <f t="shared" si="11"/>
        <v>-15.845311374767533</v>
      </c>
    </row>
    <row r="92" spans="1:10" ht="15" customHeight="1">
      <c r="A92" s="4" t="s">
        <v>40</v>
      </c>
      <c r="B92" s="125">
        <v>23779896</v>
      </c>
      <c r="C92" s="125">
        <v>25870408.000000011</v>
      </c>
      <c r="D92" s="125">
        <v>29925565.999999985</v>
      </c>
      <c r="E92" s="125">
        <v>39641018.999999993</v>
      </c>
      <c r="F92" s="125">
        <v>45209210</v>
      </c>
      <c r="G92" s="126">
        <f t="shared" si="8"/>
        <v>90.11525534005699</v>
      </c>
      <c r="H92" s="127">
        <f t="shared" si="9"/>
        <v>74.752597639743385</v>
      </c>
      <c r="I92" s="227">
        <f t="shared" si="10"/>
        <v>51.072196930210197</v>
      </c>
      <c r="J92" s="227">
        <f t="shared" si="11"/>
        <v>14.046538511030732</v>
      </c>
    </row>
    <row r="93" spans="1:10" ht="15" customHeight="1">
      <c r="A93" s="4" t="s">
        <v>41</v>
      </c>
      <c r="B93" s="125">
        <v>243507267</v>
      </c>
      <c r="C93" s="125">
        <v>270854040.00000054</v>
      </c>
      <c r="D93" s="125">
        <v>292563248.0000003</v>
      </c>
      <c r="E93" s="125">
        <v>272602824.99999958</v>
      </c>
      <c r="F93" s="125">
        <v>253671853.99999994</v>
      </c>
      <c r="G93" s="126">
        <f t="shared" si="8"/>
        <v>4.1742438019313681</v>
      </c>
      <c r="H93" s="127">
        <f t="shared" si="9"/>
        <v>-6.3437067433074219</v>
      </c>
      <c r="I93" s="227">
        <f t="shared" si="10"/>
        <v>-13.293328627524787</v>
      </c>
      <c r="J93" s="227">
        <f t="shared" si="11"/>
        <v>-6.9445248779060478</v>
      </c>
    </row>
    <row r="94" spans="1:10" ht="15" customHeight="1">
      <c r="A94" s="4" t="s">
        <v>42</v>
      </c>
      <c r="B94" s="125">
        <v>55286296</v>
      </c>
      <c r="C94" s="125">
        <v>47380280.000000037</v>
      </c>
      <c r="D94" s="125">
        <v>59690634.000000045</v>
      </c>
      <c r="E94" s="125">
        <v>70450291.00000003</v>
      </c>
      <c r="F94" s="125">
        <v>80251533</v>
      </c>
      <c r="G94" s="126">
        <f t="shared" si="8"/>
        <v>45.156284298734732</v>
      </c>
      <c r="H94" s="127">
        <f t="shared" si="9"/>
        <v>69.377498402288751</v>
      </c>
      <c r="I94" s="227">
        <f t="shared" si="10"/>
        <v>34.44577083902297</v>
      </c>
      <c r="J94" s="227">
        <f t="shared" si="11"/>
        <v>13.912280362333718</v>
      </c>
    </row>
    <row r="95" spans="1:10" ht="15" customHeight="1">
      <c r="A95" s="4" t="s">
        <v>43</v>
      </c>
      <c r="B95" s="125">
        <v>10710487</v>
      </c>
      <c r="C95" s="125">
        <v>14698547.999999996</v>
      </c>
      <c r="D95" s="125">
        <v>11668831.999999994</v>
      </c>
      <c r="E95" s="125">
        <v>10059197.999999985</v>
      </c>
      <c r="F95" s="125">
        <v>9476315</v>
      </c>
      <c r="G95" s="126">
        <f t="shared" si="8"/>
        <v>-11.52302411645708</v>
      </c>
      <c r="H95" s="127">
        <f t="shared" si="9"/>
        <v>-35.528903943437115</v>
      </c>
      <c r="I95" s="227">
        <f t="shared" si="10"/>
        <v>-18.789515523061738</v>
      </c>
      <c r="J95" s="227">
        <f t="shared" si="11"/>
        <v>-5.7945275557751899</v>
      </c>
    </row>
    <row r="96" spans="1:10" ht="15" customHeight="1">
      <c r="A96" s="4" t="s">
        <v>5</v>
      </c>
      <c r="B96" s="125">
        <v>12866834</v>
      </c>
      <c r="C96" s="125">
        <v>7469206.0000000047</v>
      </c>
      <c r="D96" s="125">
        <v>15687217.999999998</v>
      </c>
      <c r="E96" s="125">
        <v>25558366</v>
      </c>
      <c r="F96" s="125">
        <v>32240091.999999993</v>
      </c>
      <c r="G96" s="126">
        <f t="shared" si="8"/>
        <v>150.56740453789948</v>
      </c>
      <c r="H96" s="127">
        <f t="shared" si="9"/>
        <v>331.64015023819093</v>
      </c>
      <c r="I96" s="227">
        <f t="shared" si="10"/>
        <v>105.51822509255624</v>
      </c>
      <c r="J96" s="227">
        <f t="shared" si="11"/>
        <v>26.143009298794738</v>
      </c>
    </row>
    <row r="97" spans="1:10" ht="15" customHeight="1">
      <c r="A97" s="8" t="s">
        <v>6</v>
      </c>
      <c r="B97" s="85">
        <f>SUM(B69:B96)</f>
        <v>1435032018</v>
      </c>
      <c r="C97" s="85">
        <f>SUM(C69:C96)</f>
        <v>1356677637.0000007</v>
      </c>
      <c r="D97" s="85">
        <f>SUM(D69:D96)</f>
        <v>1468604774.000001</v>
      </c>
      <c r="E97" s="85">
        <f>SUM(E69:E96)</f>
        <v>1458582457.9999988</v>
      </c>
      <c r="F97" s="85">
        <f>SUM(F69:F96)</f>
        <v>1648890979</v>
      </c>
      <c r="G97" s="232">
        <f t="shared" si="8"/>
        <v>14.902730971679262</v>
      </c>
      <c r="H97" s="172">
        <f t="shared" si="9"/>
        <v>21.538892809213394</v>
      </c>
      <c r="I97" s="233">
        <f t="shared" si="10"/>
        <v>12.276019266160915</v>
      </c>
      <c r="J97" s="233">
        <f t="shared" si="11"/>
        <v>13.047498271777599</v>
      </c>
    </row>
    <row r="99" spans="1:10" ht="15" customHeight="1">
      <c r="A99" s="32" t="s">
        <v>10</v>
      </c>
      <c r="B99" s="123"/>
      <c r="C99" s="123"/>
      <c r="D99" s="123"/>
      <c r="E99" s="123"/>
      <c r="F99" s="123"/>
      <c r="G99" s="123"/>
      <c r="H99" s="123"/>
    </row>
    <row r="100" spans="1:10" ht="15" customHeight="1">
      <c r="A100" s="134" t="s">
        <v>46</v>
      </c>
      <c r="B100" s="124">
        <v>2015</v>
      </c>
      <c r="C100" s="124">
        <v>2016</v>
      </c>
      <c r="D100" s="124">
        <v>2017</v>
      </c>
      <c r="E100" s="124">
        <v>2018</v>
      </c>
      <c r="F100" s="124">
        <v>2019</v>
      </c>
      <c r="G100" s="3" t="s">
        <v>585</v>
      </c>
      <c r="H100" s="3" t="s">
        <v>586</v>
      </c>
      <c r="I100" s="147" t="s">
        <v>587</v>
      </c>
      <c r="J100" s="3" t="s">
        <v>588</v>
      </c>
    </row>
    <row r="101" spans="1:10" ht="15" customHeight="1">
      <c r="A101" s="4" t="s">
        <v>17</v>
      </c>
      <c r="B101" s="125">
        <v>23709140</v>
      </c>
      <c r="C101" s="125">
        <v>27936921.999999993</v>
      </c>
      <c r="D101" s="125">
        <v>30228643.999999985</v>
      </c>
      <c r="E101" s="125">
        <v>33091313.000000007</v>
      </c>
      <c r="F101" s="125">
        <v>34792804.000000015</v>
      </c>
      <c r="G101" s="126">
        <f>F101/B101*100-100</f>
        <v>46.748486026907813</v>
      </c>
      <c r="H101" s="127">
        <f>F101/C101*100-100</f>
        <v>24.54057751959941</v>
      </c>
      <c r="I101" s="227">
        <f>F101/D101*100-100</f>
        <v>15.098791728798801</v>
      </c>
      <c r="J101" s="227">
        <f>F101/E101*100-100</f>
        <v>5.1418056454876933</v>
      </c>
    </row>
    <row r="102" spans="1:10" ht="15" customHeight="1">
      <c r="A102" s="4" t="s">
        <v>18</v>
      </c>
      <c r="B102" s="125">
        <v>10490797</v>
      </c>
      <c r="C102" s="125">
        <v>8663928.9999999981</v>
      </c>
      <c r="D102" s="125">
        <v>8309651.9999999981</v>
      </c>
      <c r="E102" s="125">
        <v>5310513.9999999991</v>
      </c>
      <c r="F102" s="125">
        <v>5308054</v>
      </c>
      <c r="G102" s="126">
        <f t="shared" ref="G102:G129" si="12">F102/B102*100-100</f>
        <v>-49.402757483535332</v>
      </c>
      <c r="H102" s="127">
        <f t="shared" ref="H102:H129" si="13">F102/C102*100-100</f>
        <v>-38.733870049027395</v>
      </c>
      <c r="I102" s="227">
        <f t="shared" ref="I102:I129" si="14">F102/D102*100-100</f>
        <v>-36.121825559000534</v>
      </c>
      <c r="J102" s="227">
        <f t="shared" ref="J102:J129" si="15">F102/E102*100-100</f>
        <v>-4.6323199599868303E-2</v>
      </c>
    </row>
    <row r="103" spans="1:10" ht="15" customHeight="1">
      <c r="A103" s="4" t="s">
        <v>19</v>
      </c>
      <c r="B103" s="125">
        <v>202038</v>
      </c>
      <c r="C103" s="125">
        <v>193803.00000000003</v>
      </c>
      <c r="D103" s="125">
        <v>217509.00000000006</v>
      </c>
      <c r="E103" s="125">
        <v>237216.00000000006</v>
      </c>
      <c r="F103" s="125">
        <v>185430.00000000003</v>
      </c>
      <c r="G103" s="126">
        <f t="shared" si="12"/>
        <v>-8.2202357972262519</v>
      </c>
      <c r="H103" s="127">
        <f t="shared" si="13"/>
        <v>-4.3203665577932213</v>
      </c>
      <c r="I103" s="227">
        <f t="shared" si="14"/>
        <v>-14.748355240472819</v>
      </c>
      <c r="J103" s="227">
        <f t="shared" si="15"/>
        <v>-21.830736543909353</v>
      </c>
    </row>
    <row r="104" spans="1:10" ht="15" customHeight="1">
      <c r="A104" s="4" t="s">
        <v>20</v>
      </c>
      <c r="B104" s="125">
        <v>507243402</v>
      </c>
      <c r="C104" s="125">
        <v>445794313.00000107</v>
      </c>
      <c r="D104" s="125">
        <v>474758513.99999982</v>
      </c>
      <c r="E104" s="125">
        <v>492311359.00000066</v>
      </c>
      <c r="F104" s="125">
        <v>520119383.00000012</v>
      </c>
      <c r="G104" s="126">
        <f t="shared" si="12"/>
        <v>2.5384225697626874</v>
      </c>
      <c r="H104" s="127">
        <f t="shared" si="13"/>
        <v>16.672502953172241</v>
      </c>
      <c r="I104" s="227">
        <f t="shared" si="14"/>
        <v>9.5545140660711354</v>
      </c>
      <c r="J104" s="227">
        <f t="shared" si="15"/>
        <v>5.6484628054254102</v>
      </c>
    </row>
    <row r="105" spans="1:10" ht="15" customHeight="1">
      <c r="A105" s="4" t="s">
        <v>21</v>
      </c>
      <c r="B105" s="125">
        <v>579343530</v>
      </c>
      <c r="C105" s="125">
        <v>648909746.00000215</v>
      </c>
      <c r="D105" s="125">
        <v>694092146.00000143</v>
      </c>
      <c r="E105" s="125">
        <v>749460967.99999857</v>
      </c>
      <c r="F105" s="125">
        <v>747930236.9999994</v>
      </c>
      <c r="G105" s="126">
        <f t="shared" si="12"/>
        <v>29.099609863598459</v>
      </c>
      <c r="H105" s="127">
        <f t="shared" si="13"/>
        <v>15.25951669093854</v>
      </c>
      <c r="I105" s="227">
        <f t="shared" si="14"/>
        <v>7.7566201130876635</v>
      </c>
      <c r="J105" s="227">
        <f t="shared" si="15"/>
        <v>-0.20424425892173304</v>
      </c>
    </row>
    <row r="106" spans="1:10" ht="15" customHeight="1">
      <c r="A106" s="4" t="s">
        <v>22</v>
      </c>
      <c r="B106" s="125">
        <v>253889309</v>
      </c>
      <c r="C106" s="125">
        <v>249181429.00000057</v>
      </c>
      <c r="D106" s="125">
        <v>250404954.99999973</v>
      </c>
      <c r="E106" s="125">
        <v>255575620.99999928</v>
      </c>
      <c r="F106" s="125">
        <v>234988533.99999994</v>
      </c>
      <c r="G106" s="126">
        <f t="shared" si="12"/>
        <v>-7.4444942461126118</v>
      </c>
      <c r="H106" s="127">
        <f t="shared" si="13"/>
        <v>-5.6958076919932097</v>
      </c>
      <c r="I106" s="227">
        <f t="shared" si="14"/>
        <v>-6.1565958229539746</v>
      </c>
      <c r="J106" s="227">
        <f t="shared" si="15"/>
        <v>-8.055184183627361</v>
      </c>
    </row>
    <row r="107" spans="1:10" ht="15" customHeight="1">
      <c r="A107" s="4" t="s">
        <v>23</v>
      </c>
      <c r="B107" s="125">
        <v>847234978</v>
      </c>
      <c r="C107" s="125">
        <v>815609784.00000215</v>
      </c>
      <c r="D107" s="125">
        <v>803662486.99999917</v>
      </c>
      <c r="E107" s="125">
        <v>792154250.00000262</v>
      </c>
      <c r="F107" s="125">
        <v>757513828.99999964</v>
      </c>
      <c r="G107" s="126">
        <f t="shared" si="12"/>
        <v>-10.589877817816003</v>
      </c>
      <c r="H107" s="127">
        <f t="shared" si="13"/>
        <v>-7.1230085930409075</v>
      </c>
      <c r="I107" s="227">
        <f t="shared" si="14"/>
        <v>-5.7422934063114468</v>
      </c>
      <c r="J107" s="227">
        <f t="shared" si="15"/>
        <v>-4.372938856290034</v>
      </c>
    </row>
    <row r="108" spans="1:10" ht="15" customHeight="1">
      <c r="A108" s="4" t="s">
        <v>24</v>
      </c>
      <c r="B108" s="125">
        <v>182965134</v>
      </c>
      <c r="C108" s="125">
        <v>178107701.99999988</v>
      </c>
      <c r="D108" s="125">
        <v>178784913.99999958</v>
      </c>
      <c r="E108" s="125">
        <v>189279549.00000006</v>
      </c>
      <c r="F108" s="125">
        <v>170478132.99999997</v>
      </c>
      <c r="G108" s="126">
        <f t="shared" si="12"/>
        <v>-6.8247981060697782</v>
      </c>
      <c r="H108" s="127">
        <f t="shared" si="13"/>
        <v>-4.2836828022181237</v>
      </c>
      <c r="I108" s="227">
        <f t="shared" si="14"/>
        <v>-4.6462426913713983</v>
      </c>
      <c r="J108" s="227">
        <f t="shared" si="15"/>
        <v>-9.9331470828895903</v>
      </c>
    </row>
    <row r="109" spans="1:10" ht="15" customHeight="1">
      <c r="A109" s="4" t="s">
        <v>25</v>
      </c>
      <c r="B109" s="125">
        <v>99538756</v>
      </c>
      <c r="C109" s="125">
        <v>106509189.99999999</v>
      </c>
      <c r="D109" s="125">
        <v>100704655.99999988</v>
      </c>
      <c r="E109" s="125">
        <v>98765148.000000387</v>
      </c>
      <c r="F109" s="125">
        <v>97945980</v>
      </c>
      <c r="G109" s="126">
        <f t="shared" si="12"/>
        <v>-1.6001566264300209</v>
      </c>
      <c r="H109" s="127">
        <f t="shared" si="13"/>
        <v>-8.0398790001125633</v>
      </c>
      <c r="I109" s="227">
        <f t="shared" si="14"/>
        <v>-2.7393728448860202</v>
      </c>
      <c r="J109" s="227">
        <f t="shared" si="15"/>
        <v>-0.82940998579820757</v>
      </c>
    </row>
    <row r="110" spans="1:10" ht="15" customHeight="1">
      <c r="A110" s="4" t="s">
        <v>26</v>
      </c>
      <c r="B110" s="125">
        <v>949117907</v>
      </c>
      <c r="C110" s="125">
        <v>1006098038.999998</v>
      </c>
      <c r="D110" s="125">
        <v>1068583067.9999983</v>
      </c>
      <c r="E110" s="125">
        <v>1084197522.9999993</v>
      </c>
      <c r="F110" s="125">
        <v>1071920749</v>
      </c>
      <c r="G110" s="126">
        <f t="shared" si="12"/>
        <v>12.93862870927795</v>
      </c>
      <c r="H110" s="127">
        <f t="shared" si="13"/>
        <v>6.5423753400241083</v>
      </c>
      <c r="I110" s="227">
        <f t="shared" si="14"/>
        <v>0.31234642396576362</v>
      </c>
      <c r="J110" s="227">
        <f t="shared" si="15"/>
        <v>-1.1323373960520797</v>
      </c>
    </row>
    <row r="111" spans="1:10" ht="15" customHeight="1">
      <c r="A111" s="4" t="s">
        <v>27</v>
      </c>
      <c r="B111" s="125">
        <v>202512059</v>
      </c>
      <c r="C111" s="125">
        <v>154196484.00000006</v>
      </c>
      <c r="D111" s="125">
        <v>194252660.99999997</v>
      </c>
      <c r="E111" s="125">
        <v>188552012.00000003</v>
      </c>
      <c r="F111" s="125">
        <v>200271020.00000006</v>
      </c>
      <c r="G111" s="126">
        <f t="shared" si="12"/>
        <v>-1.1066200260202379</v>
      </c>
      <c r="H111" s="127">
        <f t="shared" si="13"/>
        <v>29.880406352196701</v>
      </c>
      <c r="I111" s="227">
        <f t="shared" si="14"/>
        <v>3.0982118695404068</v>
      </c>
      <c r="J111" s="227">
        <f t="shared" si="15"/>
        <v>6.2152654197081887</v>
      </c>
    </row>
    <row r="112" spans="1:10" ht="15" customHeight="1">
      <c r="A112" s="4" t="s">
        <v>28</v>
      </c>
      <c r="B112" s="125">
        <v>82714640</v>
      </c>
      <c r="C112" s="125">
        <v>96235177.000000119</v>
      </c>
      <c r="D112" s="125">
        <v>122288092.99999996</v>
      </c>
      <c r="E112" s="125">
        <v>134010766.99999991</v>
      </c>
      <c r="F112" s="125">
        <v>135399573</v>
      </c>
      <c r="G112" s="126">
        <f t="shared" si="12"/>
        <v>63.694810253662467</v>
      </c>
      <c r="H112" s="127">
        <f t="shared" si="13"/>
        <v>40.69654903840393</v>
      </c>
      <c r="I112" s="227">
        <f t="shared" si="14"/>
        <v>10.721796111417035</v>
      </c>
      <c r="J112" s="227">
        <f t="shared" si="15"/>
        <v>1.0363391174383025</v>
      </c>
    </row>
    <row r="113" spans="1:10" ht="15" customHeight="1">
      <c r="A113" s="4" t="s">
        <v>29</v>
      </c>
      <c r="B113" s="125">
        <v>1628767618</v>
      </c>
      <c r="C113" s="125">
        <v>1681932248.0000026</v>
      </c>
      <c r="D113" s="125">
        <v>1733166627.0000043</v>
      </c>
      <c r="E113" s="125">
        <v>1783642395.999985</v>
      </c>
      <c r="F113" s="125">
        <v>1794159381.999999</v>
      </c>
      <c r="G113" s="126">
        <f t="shared" si="12"/>
        <v>10.154411358146191</v>
      </c>
      <c r="H113" s="127">
        <f t="shared" si="13"/>
        <v>6.6725121736292579</v>
      </c>
      <c r="I113" s="227">
        <f t="shared" si="14"/>
        <v>3.5191512489234356</v>
      </c>
      <c r="J113" s="227">
        <f t="shared" si="15"/>
        <v>0.58963534526874639</v>
      </c>
    </row>
    <row r="114" spans="1:10" ht="15" customHeight="1">
      <c r="A114" s="4" t="s">
        <v>30</v>
      </c>
      <c r="B114" s="125">
        <v>158934403</v>
      </c>
      <c r="C114" s="125">
        <v>161111410.99999997</v>
      </c>
      <c r="D114" s="125">
        <v>180649993.99999961</v>
      </c>
      <c r="E114" s="125">
        <v>191540026.00000033</v>
      </c>
      <c r="F114" s="125">
        <v>180001272</v>
      </c>
      <c r="G114" s="126">
        <f t="shared" si="12"/>
        <v>13.255071653680915</v>
      </c>
      <c r="H114" s="127">
        <f t="shared" si="13"/>
        <v>11.724719486194573</v>
      </c>
      <c r="I114" s="227">
        <f t="shared" si="14"/>
        <v>-0.35910435734618318</v>
      </c>
      <c r="J114" s="227">
        <f t="shared" si="15"/>
        <v>-6.0241998714150213</v>
      </c>
    </row>
    <row r="115" spans="1:10" ht="15" customHeight="1">
      <c r="A115" s="4" t="s">
        <v>31</v>
      </c>
      <c r="B115" s="125">
        <v>224989928</v>
      </c>
      <c r="C115" s="125">
        <v>232534613.00000006</v>
      </c>
      <c r="D115" s="125">
        <v>229168876.99999946</v>
      </c>
      <c r="E115" s="125">
        <v>243460884.00000098</v>
      </c>
      <c r="F115" s="125">
        <v>247373987.99999955</v>
      </c>
      <c r="G115" s="126">
        <f t="shared" si="12"/>
        <v>9.9489164688294665</v>
      </c>
      <c r="H115" s="127">
        <f t="shared" si="13"/>
        <v>6.3815768364770236</v>
      </c>
      <c r="I115" s="227">
        <f t="shared" si="14"/>
        <v>7.9439718160333399</v>
      </c>
      <c r="J115" s="227">
        <f t="shared" si="15"/>
        <v>1.6072824248837208</v>
      </c>
    </row>
    <row r="116" spans="1:10" ht="15" customHeight="1">
      <c r="A116" s="4" t="s">
        <v>32</v>
      </c>
      <c r="B116" s="125">
        <v>216417651</v>
      </c>
      <c r="C116" s="125">
        <v>229470827.00000027</v>
      </c>
      <c r="D116" s="125">
        <v>250422869.99999949</v>
      </c>
      <c r="E116" s="125">
        <v>242418205.00000036</v>
      </c>
      <c r="F116" s="125">
        <v>245409388.99999994</v>
      </c>
      <c r="G116" s="126">
        <f t="shared" si="12"/>
        <v>13.396198445939106</v>
      </c>
      <c r="H116" s="127">
        <f t="shared" si="13"/>
        <v>6.9457901069052355</v>
      </c>
      <c r="I116" s="227">
        <f t="shared" si="14"/>
        <v>-2.002006046811772</v>
      </c>
      <c r="J116" s="227">
        <f t="shared" si="15"/>
        <v>1.2338941293619285</v>
      </c>
    </row>
    <row r="117" spans="1:10" ht="15" customHeight="1">
      <c r="A117" s="4" t="s">
        <v>33</v>
      </c>
      <c r="B117" s="125">
        <v>470543792</v>
      </c>
      <c r="C117" s="125">
        <v>497618365.00000066</v>
      </c>
      <c r="D117" s="125">
        <v>542425548.99999666</v>
      </c>
      <c r="E117" s="125">
        <v>573007480.00000024</v>
      </c>
      <c r="F117" s="125">
        <v>568575719</v>
      </c>
      <c r="G117" s="126">
        <f t="shared" si="12"/>
        <v>20.833752068712869</v>
      </c>
      <c r="H117" s="127">
        <f t="shared" si="13"/>
        <v>14.259392134773648</v>
      </c>
      <c r="I117" s="227">
        <f t="shared" si="14"/>
        <v>4.820969448842007</v>
      </c>
      <c r="J117" s="227">
        <f t="shared" si="15"/>
        <v>-0.77342114277465157</v>
      </c>
    </row>
    <row r="118" spans="1:10" ht="15" customHeight="1">
      <c r="A118" s="4" t="s">
        <v>34</v>
      </c>
      <c r="B118" s="125">
        <v>70147330</v>
      </c>
      <c r="C118" s="125">
        <v>73869206.999999851</v>
      </c>
      <c r="D118" s="125">
        <v>77650756.999999866</v>
      </c>
      <c r="E118" s="125">
        <v>84442550.999999896</v>
      </c>
      <c r="F118" s="125">
        <v>90801072</v>
      </c>
      <c r="G118" s="126">
        <f t="shared" si="12"/>
        <v>29.443375820576506</v>
      </c>
      <c r="H118" s="127">
        <f t="shared" si="13"/>
        <v>22.921411624197049</v>
      </c>
      <c r="I118" s="227">
        <f t="shared" si="14"/>
        <v>16.935205151960275</v>
      </c>
      <c r="J118" s="227">
        <f t="shared" si="15"/>
        <v>7.529996340352298</v>
      </c>
    </row>
    <row r="119" spans="1:10" ht="15" customHeight="1">
      <c r="A119" s="4" t="s">
        <v>35</v>
      </c>
      <c r="B119" s="125">
        <v>9967621</v>
      </c>
      <c r="C119" s="125">
        <v>9404820.0000000093</v>
      </c>
      <c r="D119" s="125">
        <v>10082748.999999991</v>
      </c>
      <c r="E119" s="125">
        <v>10533749.999999998</v>
      </c>
      <c r="F119" s="125">
        <v>12725606</v>
      </c>
      <c r="G119" s="126">
        <f t="shared" si="12"/>
        <v>27.669440882633879</v>
      </c>
      <c r="H119" s="127">
        <f t="shared" si="13"/>
        <v>35.309405177345099</v>
      </c>
      <c r="I119" s="227">
        <f t="shared" si="14"/>
        <v>26.211671043284056</v>
      </c>
      <c r="J119" s="227">
        <f t="shared" si="15"/>
        <v>20.807936394921114</v>
      </c>
    </row>
    <row r="120" spans="1:10" ht="15" customHeight="1">
      <c r="A120" s="4" t="s">
        <v>36</v>
      </c>
      <c r="B120" s="125">
        <v>204537368</v>
      </c>
      <c r="C120" s="125">
        <v>193272759.00000015</v>
      </c>
      <c r="D120" s="125">
        <v>232064689.00000027</v>
      </c>
      <c r="E120" s="125">
        <v>267388702.99999988</v>
      </c>
      <c r="F120" s="125">
        <v>281303611.99999976</v>
      </c>
      <c r="G120" s="126">
        <f t="shared" si="12"/>
        <v>37.53164751782657</v>
      </c>
      <c r="H120" s="127">
        <f t="shared" si="13"/>
        <v>45.54747055688253</v>
      </c>
      <c r="I120" s="227">
        <f t="shared" si="14"/>
        <v>21.217757519326625</v>
      </c>
      <c r="J120" s="227">
        <f t="shared" si="15"/>
        <v>5.2040003350477804</v>
      </c>
    </row>
    <row r="121" spans="1:10" ht="15" customHeight="1">
      <c r="A121" s="4" t="s">
        <v>37</v>
      </c>
      <c r="B121" s="125">
        <v>720471616</v>
      </c>
      <c r="C121" s="125">
        <v>752841234.00000024</v>
      </c>
      <c r="D121" s="125">
        <v>823862324.00000703</v>
      </c>
      <c r="E121" s="125">
        <v>846256464.00000024</v>
      </c>
      <c r="F121" s="125">
        <v>811519002.99999988</v>
      </c>
      <c r="G121" s="126">
        <f t="shared" si="12"/>
        <v>12.63719277457281</v>
      </c>
      <c r="H121" s="127">
        <f t="shared" si="13"/>
        <v>7.7941757637573374</v>
      </c>
      <c r="I121" s="227">
        <f t="shared" si="14"/>
        <v>-1.4982261769269911</v>
      </c>
      <c r="J121" s="227">
        <f t="shared" si="15"/>
        <v>-4.1048384831008349</v>
      </c>
    </row>
    <row r="122" spans="1:10" ht="15" customHeight="1">
      <c r="A122" s="4" t="s">
        <v>38</v>
      </c>
      <c r="B122" s="125">
        <v>131013424</v>
      </c>
      <c r="C122" s="125">
        <v>136391589.00000009</v>
      </c>
      <c r="D122" s="125">
        <v>175067631.00000009</v>
      </c>
      <c r="E122" s="125">
        <v>209201978</v>
      </c>
      <c r="F122" s="125">
        <v>219906451.00000027</v>
      </c>
      <c r="G122" s="126">
        <f t="shared" si="12"/>
        <v>67.85031967411237</v>
      </c>
      <c r="H122" s="127">
        <f t="shared" si="13"/>
        <v>61.231680496075256</v>
      </c>
      <c r="I122" s="227">
        <f t="shared" si="14"/>
        <v>25.612284660435122</v>
      </c>
      <c r="J122" s="227">
        <f t="shared" si="15"/>
        <v>5.1168125188568894</v>
      </c>
    </row>
    <row r="123" spans="1:10" ht="15" customHeight="1">
      <c r="A123" s="4" t="s">
        <v>39</v>
      </c>
      <c r="B123" s="125">
        <v>1047574780</v>
      </c>
      <c r="C123" s="125">
        <v>1031626938.9999988</v>
      </c>
      <c r="D123" s="125">
        <v>1163621307.9999995</v>
      </c>
      <c r="E123" s="125">
        <v>1154982867.0000007</v>
      </c>
      <c r="F123" s="125">
        <v>1174669798.9999986</v>
      </c>
      <c r="G123" s="126">
        <f t="shared" si="12"/>
        <v>12.132309924452215</v>
      </c>
      <c r="H123" s="127">
        <f t="shared" si="13"/>
        <v>13.865754624308039</v>
      </c>
      <c r="I123" s="227">
        <f t="shared" si="14"/>
        <v>0.94949198025506121</v>
      </c>
      <c r="J123" s="227">
        <f t="shared" si="15"/>
        <v>1.7045215615304699</v>
      </c>
    </row>
    <row r="124" spans="1:10" ht="15" customHeight="1">
      <c r="A124" s="4" t="s">
        <v>40</v>
      </c>
      <c r="B124" s="125">
        <v>457987612</v>
      </c>
      <c r="C124" s="125">
        <v>463213926.00000006</v>
      </c>
      <c r="D124" s="125">
        <v>473128382.99999952</v>
      </c>
      <c r="E124" s="125">
        <v>480731578.99999887</v>
      </c>
      <c r="F124" s="125">
        <v>475177811.99999976</v>
      </c>
      <c r="G124" s="126">
        <f t="shared" si="12"/>
        <v>3.7534202999359252</v>
      </c>
      <c r="H124" s="127">
        <f t="shared" si="13"/>
        <v>2.5827992917466105</v>
      </c>
      <c r="I124" s="227">
        <f t="shared" si="14"/>
        <v>0.43316551566941541</v>
      </c>
      <c r="J124" s="227">
        <f t="shared" si="15"/>
        <v>-1.1552740120696683</v>
      </c>
    </row>
    <row r="125" spans="1:10" ht="15" customHeight="1">
      <c r="A125" s="4" t="s">
        <v>41</v>
      </c>
      <c r="B125" s="125">
        <v>2000233949</v>
      </c>
      <c r="C125" s="125">
        <v>2092822079.0000014</v>
      </c>
      <c r="D125" s="125">
        <v>2161953830.0000167</v>
      </c>
      <c r="E125" s="125">
        <v>2328263201.9999876</v>
      </c>
      <c r="F125" s="125">
        <v>2348379321.0000005</v>
      </c>
      <c r="G125" s="126">
        <f t="shared" si="12"/>
        <v>17.405232631615547</v>
      </c>
      <c r="H125" s="127">
        <f t="shared" si="13"/>
        <v>12.211130824943808</v>
      </c>
      <c r="I125" s="227">
        <f t="shared" si="14"/>
        <v>8.6230098170034637</v>
      </c>
      <c r="J125" s="227">
        <f t="shared" si="15"/>
        <v>0.86399677591147395</v>
      </c>
    </row>
    <row r="126" spans="1:10" ht="15" customHeight="1">
      <c r="A126" s="4" t="s">
        <v>42</v>
      </c>
      <c r="B126" s="125">
        <v>352338999</v>
      </c>
      <c r="C126" s="125">
        <v>388587841.00000006</v>
      </c>
      <c r="D126" s="125">
        <v>432691832.99999785</v>
      </c>
      <c r="E126" s="125">
        <v>471912179.00000107</v>
      </c>
      <c r="F126" s="125">
        <v>476780620.00000024</v>
      </c>
      <c r="G126" s="126">
        <f t="shared" si="12"/>
        <v>35.318719004477913</v>
      </c>
      <c r="H126" s="127">
        <f t="shared" si="13"/>
        <v>22.695712447677991</v>
      </c>
      <c r="I126" s="227">
        <f t="shared" si="14"/>
        <v>10.189419729584444</v>
      </c>
      <c r="J126" s="227">
        <f t="shared" si="15"/>
        <v>1.0316413130755819</v>
      </c>
    </row>
    <row r="127" spans="1:10" ht="15" customHeight="1">
      <c r="A127" s="4" t="s">
        <v>43</v>
      </c>
      <c r="B127" s="125">
        <v>415593939</v>
      </c>
      <c r="C127" s="125">
        <v>417271954.0000006</v>
      </c>
      <c r="D127" s="125">
        <v>452246493.99999869</v>
      </c>
      <c r="E127" s="125">
        <v>464097422.00000048</v>
      </c>
      <c r="F127" s="125">
        <v>476370862.00000048</v>
      </c>
      <c r="G127" s="126">
        <f t="shared" si="12"/>
        <v>14.624111974838129</v>
      </c>
      <c r="H127" s="127">
        <f t="shared" si="13"/>
        <v>14.163163240058026</v>
      </c>
      <c r="I127" s="227">
        <f t="shared" si="14"/>
        <v>5.3343405244843893</v>
      </c>
      <c r="J127" s="227">
        <f t="shared" si="15"/>
        <v>2.6445826712650842</v>
      </c>
    </row>
    <row r="128" spans="1:10" ht="15" customHeight="1">
      <c r="A128" s="4" t="s">
        <v>5</v>
      </c>
      <c r="B128" s="125">
        <v>71012625</v>
      </c>
      <c r="C128" s="125">
        <v>84278158.999999955</v>
      </c>
      <c r="D128" s="125">
        <v>90968948.000000194</v>
      </c>
      <c r="E128" s="125">
        <v>176535875.00000006</v>
      </c>
      <c r="F128" s="125">
        <v>160412053.99999991</v>
      </c>
      <c r="G128" s="126">
        <f t="shared" si="12"/>
        <v>125.89230295317196</v>
      </c>
      <c r="H128" s="127">
        <f t="shared" si="13"/>
        <v>90.336447667301314</v>
      </c>
      <c r="I128" s="227">
        <f t="shared" si="14"/>
        <v>76.337154080312729</v>
      </c>
      <c r="J128" s="227">
        <f t="shared" si="15"/>
        <v>-9.1334529029865195</v>
      </c>
    </row>
    <row r="129" spans="1:10" ht="15" customHeight="1">
      <c r="A129" s="8" t="s">
        <v>6</v>
      </c>
      <c r="B129" s="85">
        <f>SUM(B101:B128)</f>
        <v>11919494345</v>
      </c>
      <c r="C129" s="85">
        <f>SUM(C101:C128)</f>
        <v>12183684489.000008</v>
      </c>
      <c r="D129" s="85">
        <f>SUM(D101:D128)</f>
        <v>12955460162.000015</v>
      </c>
      <c r="E129" s="85">
        <f>SUM(E101:E128)</f>
        <v>13551361800.999975</v>
      </c>
      <c r="F129" s="85">
        <f>SUM(F101:F128)</f>
        <v>13540419687.999996</v>
      </c>
      <c r="G129" s="232">
        <f t="shared" si="12"/>
        <v>13.59894384848586</v>
      </c>
      <c r="H129" s="172">
        <f t="shared" si="13"/>
        <v>11.13567246611575</v>
      </c>
      <c r="I129" s="233">
        <f t="shared" si="14"/>
        <v>4.5151582320150965</v>
      </c>
      <c r="J129" s="233">
        <f t="shared" si="15"/>
        <v>-8.0745486399536048E-2</v>
      </c>
    </row>
    <row r="131" spans="1:10" ht="15" customHeight="1">
      <c r="A131" s="32" t="s">
        <v>11</v>
      </c>
      <c r="B131" s="123"/>
      <c r="C131" s="123"/>
      <c r="D131" s="123"/>
      <c r="E131" s="123"/>
      <c r="F131" s="123"/>
      <c r="G131" s="123"/>
      <c r="H131" s="123"/>
    </row>
    <row r="132" spans="1:10" ht="15" customHeight="1">
      <c r="A132" s="134" t="s">
        <v>46</v>
      </c>
      <c r="B132" s="124">
        <v>2015</v>
      </c>
      <c r="C132" s="124">
        <v>2016</v>
      </c>
      <c r="D132" s="124">
        <v>2017</v>
      </c>
      <c r="E132" s="124">
        <v>2018</v>
      </c>
      <c r="F132" s="124">
        <v>2019</v>
      </c>
      <c r="G132" s="3" t="s">
        <v>585</v>
      </c>
      <c r="H132" s="3" t="s">
        <v>586</v>
      </c>
      <c r="I132" s="147" t="s">
        <v>587</v>
      </c>
      <c r="J132" s="3" t="s">
        <v>588</v>
      </c>
    </row>
    <row r="133" spans="1:10" ht="15" customHeight="1">
      <c r="A133" s="4" t="s">
        <v>17</v>
      </c>
      <c r="B133" s="125">
        <v>73150374</v>
      </c>
      <c r="C133" s="125">
        <v>66556476.999999978</v>
      </c>
      <c r="D133" s="125">
        <v>68766432.999999955</v>
      </c>
      <c r="E133" s="125">
        <v>67736887.99999997</v>
      </c>
      <c r="F133" s="125">
        <v>72319719.99999997</v>
      </c>
      <c r="G133" s="126">
        <f>F133/B133*100-100</f>
        <v>-1.1355430663963944</v>
      </c>
      <c r="H133" s="127">
        <f>F133/C133*100-100</f>
        <v>8.6591767770400452</v>
      </c>
      <c r="I133" s="227">
        <f>F133/D133*100-100</f>
        <v>5.1671823664316321</v>
      </c>
      <c r="J133" s="227">
        <f>F133/E133*100-100</f>
        <v>6.765637063220268</v>
      </c>
    </row>
    <row r="134" spans="1:10" ht="15" customHeight="1">
      <c r="A134" s="4" t="s">
        <v>18</v>
      </c>
      <c r="B134" s="125">
        <v>3601767</v>
      </c>
      <c r="C134" s="125">
        <v>2164872.0000000005</v>
      </c>
      <c r="D134" s="125">
        <v>7943128</v>
      </c>
      <c r="E134" s="125">
        <v>1800250.9999999991</v>
      </c>
      <c r="F134" s="125">
        <v>3108466</v>
      </c>
      <c r="G134" s="126">
        <f t="shared" ref="G134:G161" si="16">F134/B134*100-100</f>
        <v>-13.696083061452896</v>
      </c>
      <c r="H134" s="127">
        <f t="shared" ref="H134:H161" si="17">F134/C134*100-100</f>
        <v>43.586595419960133</v>
      </c>
      <c r="I134" s="227">
        <f t="shared" ref="I134:I161" si="18">F134/D134*100-100</f>
        <v>-60.865971189183909</v>
      </c>
      <c r="J134" s="227">
        <f t="shared" ref="J134:J161" si="19">F134/E134*100-100</f>
        <v>72.668477895582413</v>
      </c>
    </row>
    <row r="135" spans="1:10" ht="15" customHeight="1">
      <c r="A135" s="4" t="s">
        <v>19</v>
      </c>
      <c r="B135" s="125">
        <v>138485384</v>
      </c>
      <c r="C135" s="125">
        <v>143615520.99999991</v>
      </c>
      <c r="D135" s="125">
        <v>178721573.00000006</v>
      </c>
      <c r="E135" s="125">
        <v>229523237</v>
      </c>
      <c r="F135" s="125">
        <v>208105198</v>
      </c>
      <c r="G135" s="126">
        <f t="shared" si="16"/>
        <v>50.27231899071748</v>
      </c>
      <c r="H135" s="127">
        <f t="shared" si="17"/>
        <v>44.9043923323581</v>
      </c>
      <c r="I135" s="227">
        <f t="shared" si="18"/>
        <v>16.441006257257996</v>
      </c>
      <c r="J135" s="227">
        <f t="shared" si="19"/>
        <v>-9.3315340441978805</v>
      </c>
    </row>
    <row r="136" spans="1:10" ht="15" customHeight="1">
      <c r="A136" s="4" t="s">
        <v>20</v>
      </c>
      <c r="B136" s="125">
        <v>196280803</v>
      </c>
      <c r="C136" s="125">
        <v>248227804.00000006</v>
      </c>
      <c r="D136" s="125">
        <v>237453720.99999985</v>
      </c>
      <c r="E136" s="125">
        <v>254183820.00000033</v>
      </c>
      <c r="F136" s="125">
        <v>274314010.99999994</v>
      </c>
      <c r="G136" s="126">
        <f t="shared" si="16"/>
        <v>39.755904198129826</v>
      </c>
      <c r="H136" s="127">
        <f t="shared" si="17"/>
        <v>10.508978679922535</v>
      </c>
      <c r="I136" s="227">
        <f t="shared" si="18"/>
        <v>15.523146929333691</v>
      </c>
      <c r="J136" s="227">
        <f t="shared" si="19"/>
        <v>7.919540669425615</v>
      </c>
    </row>
    <row r="137" spans="1:10" ht="15" customHeight="1">
      <c r="A137" s="4" t="s">
        <v>21</v>
      </c>
      <c r="B137" s="125">
        <v>290239681</v>
      </c>
      <c r="C137" s="125">
        <v>327611543.00000012</v>
      </c>
      <c r="D137" s="125">
        <v>361075526.99999923</v>
      </c>
      <c r="E137" s="125">
        <v>382682438.99999976</v>
      </c>
      <c r="F137" s="125">
        <v>392482130.99999988</v>
      </c>
      <c r="G137" s="126">
        <f t="shared" si="16"/>
        <v>35.226902692192482</v>
      </c>
      <c r="H137" s="127">
        <f t="shared" si="17"/>
        <v>19.801069097250874</v>
      </c>
      <c r="I137" s="227">
        <f t="shared" si="18"/>
        <v>8.6980705286073601</v>
      </c>
      <c r="J137" s="227">
        <f t="shared" si="19"/>
        <v>2.5607895741461419</v>
      </c>
    </row>
    <row r="138" spans="1:10" ht="15" customHeight="1">
      <c r="A138" s="4" t="s">
        <v>22</v>
      </c>
      <c r="B138" s="125">
        <v>89963583</v>
      </c>
      <c r="C138" s="125">
        <v>91648774.999999851</v>
      </c>
      <c r="D138" s="125">
        <v>100694120.00000004</v>
      </c>
      <c r="E138" s="125">
        <v>96687960.000000119</v>
      </c>
      <c r="F138" s="125">
        <v>78333402.99999997</v>
      </c>
      <c r="G138" s="126">
        <f t="shared" si="16"/>
        <v>-12.927653181621309</v>
      </c>
      <c r="H138" s="127">
        <f t="shared" si="17"/>
        <v>-14.528696100957049</v>
      </c>
      <c r="I138" s="227">
        <f t="shared" si="18"/>
        <v>-22.206576709742393</v>
      </c>
      <c r="J138" s="227">
        <f t="shared" si="19"/>
        <v>-18.983291197787324</v>
      </c>
    </row>
    <row r="139" spans="1:10" ht="15" customHeight="1">
      <c r="A139" s="4" t="s">
        <v>23</v>
      </c>
      <c r="B139" s="125">
        <v>143478777</v>
      </c>
      <c r="C139" s="125">
        <v>156816432.99999973</v>
      </c>
      <c r="D139" s="125">
        <v>204095712.00000027</v>
      </c>
      <c r="E139" s="125">
        <v>220827737.99999976</v>
      </c>
      <c r="F139" s="125">
        <v>188496230</v>
      </c>
      <c r="G139" s="126">
        <f t="shared" si="16"/>
        <v>31.375687708851899</v>
      </c>
      <c r="H139" s="127">
        <f t="shared" si="17"/>
        <v>20.201834969680974</v>
      </c>
      <c r="I139" s="227">
        <f t="shared" si="18"/>
        <v>-7.6432188835012198</v>
      </c>
      <c r="J139" s="227">
        <f t="shared" si="19"/>
        <v>-14.641053833554096</v>
      </c>
    </row>
    <row r="140" spans="1:10" ht="15" customHeight="1">
      <c r="A140" s="4" t="s">
        <v>24</v>
      </c>
      <c r="B140" s="125">
        <v>13800129</v>
      </c>
      <c r="C140" s="125">
        <v>15993544.000000002</v>
      </c>
      <c r="D140" s="125">
        <v>30857276.999999985</v>
      </c>
      <c r="E140" s="125">
        <v>26395865.999999985</v>
      </c>
      <c r="F140" s="125">
        <v>21859527</v>
      </c>
      <c r="G140" s="126">
        <f t="shared" si="16"/>
        <v>58.400888861256306</v>
      </c>
      <c r="H140" s="127">
        <f t="shared" si="17"/>
        <v>36.677192997374419</v>
      </c>
      <c r="I140" s="227">
        <f t="shared" si="18"/>
        <v>-29.159248238268049</v>
      </c>
      <c r="J140" s="227">
        <f t="shared" si="19"/>
        <v>-17.185793411741031</v>
      </c>
    </row>
    <row r="141" spans="1:10" ht="15" customHeight="1">
      <c r="A141" s="4" t="s">
        <v>25</v>
      </c>
      <c r="B141" s="125">
        <v>68630587</v>
      </c>
      <c r="C141" s="125">
        <v>64552690.999999806</v>
      </c>
      <c r="D141" s="125">
        <v>61990972.999999978</v>
      </c>
      <c r="E141" s="125">
        <v>65605287.999999948</v>
      </c>
      <c r="F141" s="125">
        <v>63186303.00000003</v>
      </c>
      <c r="G141" s="126">
        <f t="shared" si="16"/>
        <v>-7.9327370462385431</v>
      </c>
      <c r="H141" s="127">
        <f t="shared" si="17"/>
        <v>-2.1167018428399587</v>
      </c>
      <c r="I141" s="227">
        <f t="shared" si="18"/>
        <v>1.9282323573144282</v>
      </c>
      <c r="J141" s="227">
        <f t="shared" si="19"/>
        <v>-3.6871799114728674</v>
      </c>
    </row>
    <row r="142" spans="1:10" ht="15" customHeight="1">
      <c r="A142" s="4" t="s">
        <v>26</v>
      </c>
      <c r="B142" s="125">
        <v>415259108</v>
      </c>
      <c r="C142" s="125">
        <v>436787734.99999976</v>
      </c>
      <c r="D142" s="125">
        <v>478791690.00000006</v>
      </c>
      <c r="E142" s="125">
        <v>540128937.9999994</v>
      </c>
      <c r="F142" s="125">
        <v>571877349</v>
      </c>
      <c r="G142" s="126">
        <f t="shared" si="16"/>
        <v>37.715787079136135</v>
      </c>
      <c r="H142" s="127">
        <f t="shared" si="17"/>
        <v>30.927977865495762</v>
      </c>
      <c r="I142" s="227">
        <f t="shared" si="18"/>
        <v>19.441786677625899</v>
      </c>
      <c r="J142" s="227">
        <f t="shared" si="19"/>
        <v>5.8779318726301284</v>
      </c>
    </row>
    <row r="143" spans="1:10" ht="15" customHeight="1">
      <c r="A143" s="4" t="s">
        <v>27</v>
      </c>
      <c r="B143" s="125">
        <v>21614036</v>
      </c>
      <c r="C143" s="125">
        <v>20426897.999999996</v>
      </c>
      <c r="D143" s="125">
        <v>30021495.000000019</v>
      </c>
      <c r="E143" s="125">
        <v>27683750.999999974</v>
      </c>
      <c r="F143" s="125">
        <v>27482986.999999996</v>
      </c>
      <c r="G143" s="126">
        <f t="shared" si="16"/>
        <v>27.153424746771023</v>
      </c>
      <c r="H143" s="127">
        <f t="shared" si="17"/>
        <v>34.543125441758207</v>
      </c>
      <c r="I143" s="227">
        <f t="shared" si="18"/>
        <v>-8.4556348709483728</v>
      </c>
      <c r="J143" s="227">
        <f t="shared" si="19"/>
        <v>-0.72520519347243351</v>
      </c>
    </row>
    <row r="144" spans="1:10" ht="15" customHeight="1">
      <c r="A144" s="4" t="s">
        <v>28</v>
      </c>
      <c r="B144" s="125">
        <v>18011897</v>
      </c>
      <c r="C144" s="125">
        <v>24381807.000000022</v>
      </c>
      <c r="D144" s="125">
        <v>30291628.000000011</v>
      </c>
      <c r="E144" s="125">
        <v>24906159.000000004</v>
      </c>
      <c r="F144" s="125">
        <v>16555836.000000007</v>
      </c>
      <c r="G144" s="126">
        <f t="shared" si="16"/>
        <v>-8.0838847790434869</v>
      </c>
      <c r="H144" s="127">
        <f t="shared" si="17"/>
        <v>-32.097584071598988</v>
      </c>
      <c r="I144" s="227">
        <f t="shared" si="18"/>
        <v>-45.345175901407472</v>
      </c>
      <c r="J144" s="227">
        <f t="shared" si="19"/>
        <v>-33.527140816855763</v>
      </c>
    </row>
    <row r="145" spans="1:10" ht="15" customHeight="1">
      <c r="A145" s="4" t="s">
        <v>29</v>
      </c>
      <c r="B145" s="125">
        <v>127454562</v>
      </c>
      <c r="C145" s="125">
        <v>147510300.00000027</v>
      </c>
      <c r="D145" s="125">
        <v>134583234.99999979</v>
      </c>
      <c r="E145" s="125">
        <v>149788128.99999979</v>
      </c>
      <c r="F145" s="125">
        <v>151564360.00000006</v>
      </c>
      <c r="G145" s="126">
        <f t="shared" si="16"/>
        <v>18.916386845376351</v>
      </c>
      <c r="H145" s="127">
        <f t="shared" si="17"/>
        <v>2.7483233374210272</v>
      </c>
      <c r="I145" s="227">
        <f t="shared" si="18"/>
        <v>12.617563398591443</v>
      </c>
      <c r="J145" s="227">
        <f t="shared" si="19"/>
        <v>1.1858289517724643</v>
      </c>
    </row>
    <row r="146" spans="1:10" ht="15" customHeight="1">
      <c r="A146" s="4" t="s">
        <v>30</v>
      </c>
      <c r="B146" s="125">
        <v>32574735</v>
      </c>
      <c r="C146" s="125">
        <v>31385734.000000019</v>
      </c>
      <c r="D146" s="125">
        <v>27239237.999999963</v>
      </c>
      <c r="E146" s="125">
        <v>31324320.999999996</v>
      </c>
      <c r="F146" s="125">
        <v>33314232.999999996</v>
      </c>
      <c r="G146" s="126">
        <f t="shared" si="16"/>
        <v>2.2701581455689421</v>
      </c>
      <c r="H146" s="127">
        <f t="shared" si="17"/>
        <v>6.1445082023570734</v>
      </c>
      <c r="I146" s="227">
        <f t="shared" si="18"/>
        <v>22.302367635981739</v>
      </c>
      <c r="J146" s="227">
        <f t="shared" si="19"/>
        <v>6.3526101651173832</v>
      </c>
    </row>
    <row r="147" spans="1:10" ht="15" customHeight="1">
      <c r="A147" s="4" t="s">
        <v>31</v>
      </c>
      <c r="B147" s="125">
        <v>32967281</v>
      </c>
      <c r="C147" s="125">
        <v>47600155.000000052</v>
      </c>
      <c r="D147" s="125">
        <v>56739121.999999963</v>
      </c>
      <c r="E147" s="125">
        <v>57195379</v>
      </c>
      <c r="F147" s="125">
        <v>58309721.000000007</v>
      </c>
      <c r="G147" s="126">
        <f t="shared" si="16"/>
        <v>76.871489644535757</v>
      </c>
      <c r="H147" s="127">
        <f t="shared" si="17"/>
        <v>22.49901497169482</v>
      </c>
      <c r="I147" s="227">
        <f t="shared" si="18"/>
        <v>2.768105928745328</v>
      </c>
      <c r="J147" s="227">
        <f t="shared" si="19"/>
        <v>1.9483077470297161</v>
      </c>
    </row>
    <row r="148" spans="1:10" ht="15" customHeight="1">
      <c r="A148" s="4" t="s">
        <v>32</v>
      </c>
      <c r="B148" s="125">
        <v>316883337</v>
      </c>
      <c r="C148" s="125">
        <v>318238247.0000006</v>
      </c>
      <c r="D148" s="125">
        <v>280185390.99999923</v>
      </c>
      <c r="E148" s="125">
        <v>295919909.00000024</v>
      </c>
      <c r="F148" s="125">
        <v>253943690.99999994</v>
      </c>
      <c r="G148" s="126">
        <f t="shared" si="16"/>
        <v>-19.862087604814661</v>
      </c>
      <c r="H148" s="127">
        <f t="shared" si="17"/>
        <v>-20.203277452065834</v>
      </c>
      <c r="I148" s="227">
        <f t="shared" si="18"/>
        <v>-9.3658344949181753</v>
      </c>
      <c r="J148" s="227">
        <f t="shared" si="19"/>
        <v>-14.184992872514115</v>
      </c>
    </row>
    <row r="149" spans="1:10" ht="15" customHeight="1">
      <c r="A149" s="4" t="s">
        <v>33</v>
      </c>
      <c r="B149" s="125">
        <v>124076285</v>
      </c>
      <c r="C149" s="125">
        <v>132880146.00000015</v>
      </c>
      <c r="D149" s="125">
        <v>151632252.99999973</v>
      </c>
      <c r="E149" s="125">
        <v>149654252.99999991</v>
      </c>
      <c r="F149" s="125">
        <v>133960062.99999997</v>
      </c>
      <c r="G149" s="126">
        <f t="shared" si="16"/>
        <v>7.9658880824808449</v>
      </c>
      <c r="H149" s="127">
        <f t="shared" si="17"/>
        <v>0.81270004023011211</v>
      </c>
      <c r="I149" s="227">
        <f t="shared" si="18"/>
        <v>-11.654637882350656</v>
      </c>
      <c r="J149" s="227">
        <f t="shared" si="19"/>
        <v>-10.486965579254175</v>
      </c>
    </row>
    <row r="150" spans="1:10" ht="15" customHeight="1">
      <c r="A150" s="4" t="s">
        <v>34</v>
      </c>
      <c r="B150" s="125">
        <v>106361096</v>
      </c>
      <c r="C150" s="125">
        <v>103343378.00000003</v>
      </c>
      <c r="D150" s="125">
        <v>108220901.99999967</v>
      </c>
      <c r="E150" s="125">
        <v>134316451.99999985</v>
      </c>
      <c r="F150" s="125">
        <v>120053351</v>
      </c>
      <c r="G150" s="126">
        <f t="shared" si="16"/>
        <v>12.873367720844087</v>
      </c>
      <c r="H150" s="127">
        <f t="shared" si="17"/>
        <v>16.169369845835661</v>
      </c>
      <c r="I150" s="227">
        <f t="shared" si="18"/>
        <v>10.9336078163536</v>
      </c>
      <c r="J150" s="227">
        <f t="shared" si="19"/>
        <v>-10.619027518683907</v>
      </c>
    </row>
    <row r="151" spans="1:10" ht="15" customHeight="1">
      <c r="A151" s="4" t="s">
        <v>35</v>
      </c>
      <c r="B151" s="125">
        <v>2686767</v>
      </c>
      <c r="C151" s="125">
        <v>1569292</v>
      </c>
      <c r="D151" s="125">
        <v>2850727.9999999995</v>
      </c>
      <c r="E151" s="125">
        <v>2616974.0000000005</v>
      </c>
      <c r="F151" s="125">
        <v>2730416.0000000005</v>
      </c>
      <c r="G151" s="126">
        <f t="shared" si="16"/>
        <v>1.6245919352143403</v>
      </c>
      <c r="H151" s="127">
        <f t="shared" si="17"/>
        <v>73.990309005589808</v>
      </c>
      <c r="I151" s="227">
        <f t="shared" si="18"/>
        <v>-4.2203956322735507</v>
      </c>
      <c r="J151" s="227">
        <f t="shared" si="19"/>
        <v>4.3348539190683653</v>
      </c>
    </row>
    <row r="152" spans="1:10" ht="15" customHeight="1">
      <c r="A152" s="4" t="s">
        <v>36</v>
      </c>
      <c r="B152" s="125">
        <v>305563384</v>
      </c>
      <c r="C152" s="125">
        <v>264757781.99999991</v>
      </c>
      <c r="D152" s="125">
        <v>293694321.00000006</v>
      </c>
      <c r="E152" s="125">
        <v>342296369</v>
      </c>
      <c r="F152" s="125">
        <v>322599923</v>
      </c>
      <c r="G152" s="126">
        <f t="shared" si="16"/>
        <v>5.5754517367172554</v>
      </c>
      <c r="H152" s="127">
        <f t="shared" si="17"/>
        <v>21.847192011904724</v>
      </c>
      <c r="I152" s="227">
        <f t="shared" si="18"/>
        <v>9.842070456650049</v>
      </c>
      <c r="J152" s="227">
        <f t="shared" si="19"/>
        <v>-5.75420827791487</v>
      </c>
    </row>
    <row r="153" spans="1:10" ht="15" customHeight="1">
      <c r="A153" s="4" t="s">
        <v>37</v>
      </c>
      <c r="B153" s="125">
        <v>255381296</v>
      </c>
      <c r="C153" s="125">
        <v>281178954.99999934</v>
      </c>
      <c r="D153" s="125">
        <v>298126484.99999928</v>
      </c>
      <c r="E153" s="125">
        <v>257543266.99999979</v>
      </c>
      <c r="F153" s="125">
        <v>236252458.00000018</v>
      </c>
      <c r="G153" s="126">
        <f t="shared" si="16"/>
        <v>-7.4903050065184971</v>
      </c>
      <c r="H153" s="127">
        <f t="shared" si="17"/>
        <v>-15.977901688979273</v>
      </c>
      <c r="I153" s="227">
        <f t="shared" si="18"/>
        <v>-20.75428722812039</v>
      </c>
      <c r="J153" s="227">
        <f t="shared" si="19"/>
        <v>-8.2668862781800669</v>
      </c>
    </row>
    <row r="154" spans="1:10" ht="15" customHeight="1">
      <c r="A154" s="4" t="s">
        <v>38</v>
      </c>
      <c r="B154" s="125">
        <v>50206988</v>
      </c>
      <c r="C154" s="125">
        <v>49960243.000000007</v>
      </c>
      <c r="D154" s="125">
        <v>54742318.999999918</v>
      </c>
      <c r="E154" s="125">
        <v>54751511.000000067</v>
      </c>
      <c r="F154" s="125">
        <v>55784276.000000007</v>
      </c>
      <c r="G154" s="126">
        <f t="shared" si="16"/>
        <v>11.108589107157769</v>
      </c>
      <c r="H154" s="127">
        <f t="shared" si="17"/>
        <v>11.657335213521677</v>
      </c>
      <c r="I154" s="227">
        <f t="shared" si="18"/>
        <v>1.9033848383370326</v>
      </c>
      <c r="J154" s="227">
        <f t="shared" si="19"/>
        <v>1.8862767093312556</v>
      </c>
    </row>
    <row r="155" spans="1:10" ht="15" customHeight="1">
      <c r="A155" s="4" t="s">
        <v>39</v>
      </c>
      <c r="B155" s="125">
        <v>31562974</v>
      </c>
      <c r="C155" s="125">
        <v>40882277.000000007</v>
      </c>
      <c r="D155" s="125">
        <v>44658623.999999993</v>
      </c>
      <c r="E155" s="125">
        <v>39769428.999999985</v>
      </c>
      <c r="F155" s="125">
        <v>41154607</v>
      </c>
      <c r="G155" s="126">
        <f t="shared" si="16"/>
        <v>30.388875902505248</v>
      </c>
      <c r="H155" s="127">
        <f t="shared" si="17"/>
        <v>0.6661321726282381</v>
      </c>
      <c r="I155" s="227">
        <f t="shared" si="18"/>
        <v>-7.8462269683902406</v>
      </c>
      <c r="J155" s="227">
        <f t="shared" si="19"/>
        <v>3.4830220971993668</v>
      </c>
    </row>
    <row r="156" spans="1:10" ht="15" customHeight="1">
      <c r="A156" s="4" t="s">
        <v>40</v>
      </c>
      <c r="B156" s="125">
        <v>333818509</v>
      </c>
      <c r="C156" s="125">
        <v>350710924.99999982</v>
      </c>
      <c r="D156" s="125">
        <v>389924466.99999976</v>
      </c>
      <c r="E156" s="125">
        <v>415082059.00000119</v>
      </c>
      <c r="F156" s="125">
        <v>344998894.00000006</v>
      </c>
      <c r="G156" s="126">
        <f t="shared" si="16"/>
        <v>3.3492405898919486</v>
      </c>
      <c r="H156" s="127">
        <f t="shared" si="17"/>
        <v>-1.6287006171820195</v>
      </c>
      <c r="I156" s="227">
        <f t="shared" si="18"/>
        <v>-11.521609132570731</v>
      </c>
      <c r="J156" s="227">
        <f t="shared" si="19"/>
        <v>-16.884171088686088</v>
      </c>
    </row>
    <row r="157" spans="1:10" ht="15" customHeight="1">
      <c r="A157" s="4" t="s">
        <v>41</v>
      </c>
      <c r="B157" s="125">
        <v>577082013</v>
      </c>
      <c r="C157" s="125">
        <v>649161968.99999905</v>
      </c>
      <c r="D157" s="125">
        <v>610938413.00000048</v>
      </c>
      <c r="E157" s="125">
        <v>645315338.9999975</v>
      </c>
      <c r="F157" s="125">
        <v>648004899</v>
      </c>
      <c r="G157" s="126">
        <f t="shared" si="16"/>
        <v>12.289914501285978</v>
      </c>
      <c r="H157" s="127">
        <f t="shared" si="17"/>
        <v>-0.17824057095972989</v>
      </c>
      <c r="I157" s="227">
        <f t="shared" si="18"/>
        <v>6.0671395366981926</v>
      </c>
      <c r="J157" s="227">
        <f t="shared" si="19"/>
        <v>0.41678228262330208</v>
      </c>
    </row>
    <row r="158" spans="1:10" ht="15" customHeight="1">
      <c r="A158" s="4" t="s">
        <v>42</v>
      </c>
      <c r="B158" s="125">
        <v>437047230</v>
      </c>
      <c r="C158" s="125">
        <v>411130051.99999964</v>
      </c>
      <c r="D158" s="125">
        <v>297346018.00000006</v>
      </c>
      <c r="E158" s="125">
        <v>279705713.00000018</v>
      </c>
      <c r="F158" s="125">
        <v>300271296.99999994</v>
      </c>
      <c r="G158" s="126">
        <f t="shared" si="16"/>
        <v>-31.295458159064424</v>
      </c>
      <c r="H158" s="127">
        <f t="shared" si="17"/>
        <v>-26.964400792574466</v>
      </c>
      <c r="I158" s="227">
        <f t="shared" si="18"/>
        <v>0.98379625853939956</v>
      </c>
      <c r="J158" s="227">
        <f t="shared" si="19"/>
        <v>7.3525791730967569</v>
      </c>
    </row>
    <row r="159" spans="1:10" ht="15" customHeight="1">
      <c r="A159" s="4" t="s">
        <v>43</v>
      </c>
      <c r="B159" s="125">
        <v>48164508</v>
      </c>
      <c r="C159" s="125">
        <v>50072875.999999993</v>
      </c>
      <c r="D159" s="125">
        <v>49279778.000000075</v>
      </c>
      <c r="E159" s="125">
        <v>50653557.000000075</v>
      </c>
      <c r="F159" s="125">
        <v>50311050.999999985</v>
      </c>
      <c r="G159" s="126">
        <f t="shared" si="16"/>
        <v>4.4566903911900937</v>
      </c>
      <c r="H159" s="127">
        <f t="shared" si="17"/>
        <v>0.47565672081626076</v>
      </c>
      <c r="I159" s="227">
        <f t="shared" si="18"/>
        <v>2.092690027945963</v>
      </c>
      <c r="J159" s="227">
        <f t="shared" si="19"/>
        <v>-0.67617363969145572</v>
      </c>
    </row>
    <row r="160" spans="1:10" ht="15" customHeight="1">
      <c r="A160" s="4" t="s">
        <v>5</v>
      </c>
      <c r="B160" s="125">
        <v>131789202</v>
      </c>
      <c r="C160" s="125">
        <v>116183458.00000003</v>
      </c>
      <c r="D160" s="125">
        <v>126942155.99999987</v>
      </c>
      <c r="E160" s="125">
        <v>195306503.00000039</v>
      </c>
      <c r="F160" s="125">
        <v>191012891.00000006</v>
      </c>
      <c r="G160" s="126">
        <f t="shared" si="16"/>
        <v>44.938195315880336</v>
      </c>
      <c r="H160" s="127">
        <f t="shared" si="17"/>
        <v>64.406271157809755</v>
      </c>
      <c r="I160" s="227">
        <f t="shared" si="18"/>
        <v>50.472386021236503</v>
      </c>
      <c r="J160" s="227">
        <f t="shared" si="19"/>
        <v>-2.1983968449838613</v>
      </c>
    </row>
    <row r="161" spans="1:10" ht="15" customHeight="1">
      <c r="A161" s="8" t="s">
        <v>6</v>
      </c>
      <c r="B161" s="85">
        <f>SUM(B133:B160)</f>
        <v>4386136293</v>
      </c>
      <c r="C161" s="85">
        <f>SUM(C133:C160)</f>
        <v>4595349888.9999981</v>
      </c>
      <c r="D161" s="85">
        <f>SUM(D133:D160)</f>
        <v>4717806726.9999971</v>
      </c>
      <c r="E161" s="85">
        <f>SUM(E133:E160)</f>
        <v>5039401498.9999971</v>
      </c>
      <c r="F161" s="85">
        <f>SUM(F133:F160)</f>
        <v>4862387292</v>
      </c>
      <c r="G161" s="232">
        <f t="shared" si="16"/>
        <v>10.858098499129326</v>
      </c>
      <c r="H161" s="172">
        <f t="shared" si="17"/>
        <v>5.8110352737060538</v>
      </c>
      <c r="I161" s="233">
        <f t="shared" si="18"/>
        <v>3.0645715979115522</v>
      </c>
      <c r="J161" s="233">
        <f t="shared" si="19"/>
        <v>-3.5126037692198793</v>
      </c>
    </row>
    <row r="163" spans="1:10" ht="15" customHeight="1">
      <c r="A163" s="32" t="s">
        <v>8</v>
      </c>
      <c r="B163" s="123"/>
      <c r="C163" s="123"/>
      <c r="D163" s="123"/>
      <c r="E163" s="123"/>
      <c r="F163" s="123"/>
      <c r="G163" s="123"/>
      <c r="H163" s="123"/>
    </row>
    <row r="164" spans="1:10" ht="15" customHeight="1">
      <c r="A164" s="134" t="s">
        <v>46</v>
      </c>
      <c r="B164" s="124">
        <v>2015</v>
      </c>
      <c r="C164" s="124">
        <v>2016</v>
      </c>
      <c r="D164" s="124">
        <v>2017</v>
      </c>
      <c r="E164" s="124">
        <v>2018</v>
      </c>
      <c r="F164" s="124">
        <v>2019</v>
      </c>
      <c r="G164" s="3" t="s">
        <v>585</v>
      </c>
      <c r="H164" s="3" t="s">
        <v>586</v>
      </c>
      <c r="I164" s="147" t="s">
        <v>587</v>
      </c>
      <c r="J164" s="3" t="s">
        <v>588</v>
      </c>
    </row>
    <row r="165" spans="1:10" ht="15" customHeight="1">
      <c r="A165" s="4" t="s">
        <v>17</v>
      </c>
      <c r="B165" s="125">
        <v>34611580</v>
      </c>
      <c r="C165" s="125">
        <v>42762089.000000037</v>
      </c>
      <c r="D165" s="125">
        <v>42889189.000000075</v>
      </c>
      <c r="E165" s="125">
        <v>34089523.999999933</v>
      </c>
      <c r="F165" s="125">
        <v>32186886.999999993</v>
      </c>
      <c r="G165" s="126">
        <f>F165/B165*100-100</f>
        <v>-7.0054386422116721</v>
      </c>
      <c r="H165" s="127">
        <f>F165/C165*100-100</f>
        <v>-24.730321289963257</v>
      </c>
      <c r="I165" s="227">
        <f>F165/D165*100-100</f>
        <v>-24.95337927700163</v>
      </c>
      <c r="J165" s="227">
        <f>F165/E165*100-100</f>
        <v>-5.5812952976402528</v>
      </c>
    </row>
    <row r="166" spans="1:10" ht="15" customHeight="1">
      <c r="A166" s="4" t="s">
        <v>18</v>
      </c>
      <c r="B166" s="125">
        <v>13716481</v>
      </c>
      <c r="C166" s="125">
        <v>13924848.999999994</v>
      </c>
      <c r="D166" s="125">
        <v>15580589</v>
      </c>
      <c r="E166" s="125">
        <v>13862206.000000011</v>
      </c>
      <c r="F166" s="125">
        <v>14395831.000000004</v>
      </c>
      <c r="G166" s="126">
        <f t="shared" ref="G166:G193" si="20">F166/B166*100-100</f>
        <v>4.9528009407077747</v>
      </c>
      <c r="H166" s="127">
        <f t="shared" ref="H166:H193" si="21">F166/C166*100-100</f>
        <v>3.3823131582971513</v>
      </c>
      <c r="I166" s="227">
        <f t="shared" ref="I166:I193" si="22">F166/D166*100-100</f>
        <v>-7.6040642622688779</v>
      </c>
      <c r="J166" s="227">
        <f t="shared" ref="J166:J193" si="23">F166/E166*100-100</f>
        <v>3.8494955276237448</v>
      </c>
    </row>
    <row r="167" spans="1:10" ht="15" customHeight="1">
      <c r="A167" s="4" t="s">
        <v>19</v>
      </c>
      <c r="B167" s="125">
        <v>970156</v>
      </c>
      <c r="C167" s="125">
        <v>769117</v>
      </c>
      <c r="D167" s="125">
        <v>828715.00000000058</v>
      </c>
      <c r="E167" s="125">
        <v>900647.99999999988</v>
      </c>
      <c r="F167" s="125">
        <v>1059811</v>
      </c>
      <c r="G167" s="126">
        <f t="shared" si="20"/>
        <v>9.2412972759020136</v>
      </c>
      <c r="H167" s="127">
        <f t="shared" si="21"/>
        <v>37.795810000299042</v>
      </c>
      <c r="I167" s="227">
        <f t="shared" si="22"/>
        <v>27.886064569845985</v>
      </c>
      <c r="J167" s="227">
        <f t="shared" si="23"/>
        <v>17.672053898970532</v>
      </c>
    </row>
    <row r="168" spans="1:10" ht="15" customHeight="1">
      <c r="A168" s="4" t="s">
        <v>20</v>
      </c>
      <c r="B168" s="125">
        <v>412643185</v>
      </c>
      <c r="C168" s="125">
        <v>457863710.99999994</v>
      </c>
      <c r="D168" s="125">
        <v>502037035.00000012</v>
      </c>
      <c r="E168" s="125">
        <v>514491849.00000054</v>
      </c>
      <c r="F168" s="125">
        <v>543459654.00000072</v>
      </c>
      <c r="G168" s="126">
        <f t="shared" si="20"/>
        <v>31.702079121941807</v>
      </c>
      <c r="H168" s="127">
        <f t="shared" si="21"/>
        <v>18.694633565314561</v>
      </c>
      <c r="I168" s="227">
        <f t="shared" si="22"/>
        <v>8.2509090190927168</v>
      </c>
      <c r="J168" s="227">
        <f t="shared" si="23"/>
        <v>5.6303719983715723</v>
      </c>
    </row>
    <row r="169" spans="1:10" ht="15" customHeight="1">
      <c r="A169" s="4" t="s">
        <v>21</v>
      </c>
      <c r="B169" s="125">
        <v>179289376</v>
      </c>
      <c r="C169" s="125">
        <v>188574750.99999988</v>
      </c>
      <c r="D169" s="125">
        <v>195909269.99999967</v>
      </c>
      <c r="E169" s="125">
        <v>205089268.99999982</v>
      </c>
      <c r="F169" s="125">
        <v>207918299</v>
      </c>
      <c r="G169" s="126">
        <f t="shared" si="20"/>
        <v>15.967997456804127</v>
      </c>
      <c r="H169" s="127">
        <f t="shared" si="21"/>
        <v>10.257761390335943</v>
      </c>
      <c r="I169" s="227">
        <f t="shared" si="22"/>
        <v>6.1298931898426048</v>
      </c>
      <c r="J169" s="227">
        <f t="shared" si="23"/>
        <v>1.3794139565635533</v>
      </c>
    </row>
    <row r="170" spans="1:10" ht="15" customHeight="1">
      <c r="A170" s="4" t="s">
        <v>22</v>
      </c>
      <c r="B170" s="125">
        <v>498532210</v>
      </c>
      <c r="C170" s="125">
        <v>528454382.99999952</v>
      </c>
      <c r="D170" s="125">
        <v>540844591.00000131</v>
      </c>
      <c r="E170" s="125">
        <v>562970691.99999952</v>
      </c>
      <c r="F170" s="125">
        <v>519643898.99999899</v>
      </c>
      <c r="G170" s="126">
        <f t="shared" si="20"/>
        <v>4.2347693040734526</v>
      </c>
      <c r="H170" s="127">
        <f t="shared" si="21"/>
        <v>-1.6672175089142058</v>
      </c>
      <c r="I170" s="227">
        <f t="shared" si="22"/>
        <v>-3.9199230893301547</v>
      </c>
      <c r="J170" s="227">
        <f t="shared" si="23"/>
        <v>-7.6961009899251707</v>
      </c>
    </row>
    <row r="171" spans="1:10" ht="15" customHeight="1">
      <c r="A171" s="4" t="s">
        <v>23</v>
      </c>
      <c r="B171" s="125">
        <v>1139776735</v>
      </c>
      <c r="C171" s="125">
        <v>1103289754.9999964</v>
      </c>
      <c r="D171" s="125">
        <v>1079790417.0000019</v>
      </c>
      <c r="E171" s="125">
        <v>1058758116.0000042</v>
      </c>
      <c r="F171" s="125">
        <v>1134924075.999999</v>
      </c>
      <c r="G171" s="126">
        <f t="shared" si="20"/>
        <v>-0.42575522477224581</v>
      </c>
      <c r="H171" s="127">
        <f t="shared" si="21"/>
        <v>2.8672722516128744</v>
      </c>
      <c r="I171" s="227">
        <f t="shared" si="22"/>
        <v>5.1059592798735594</v>
      </c>
      <c r="J171" s="227">
        <f t="shared" si="23"/>
        <v>7.1938962118893102</v>
      </c>
    </row>
    <row r="172" spans="1:10" ht="15" customHeight="1">
      <c r="A172" s="4" t="s">
        <v>24</v>
      </c>
      <c r="B172" s="125">
        <v>134086097</v>
      </c>
      <c r="C172" s="125">
        <v>136281234.99999985</v>
      </c>
      <c r="D172" s="125">
        <v>146087230.99999988</v>
      </c>
      <c r="E172" s="125">
        <v>145643466.00000003</v>
      </c>
      <c r="F172" s="125">
        <v>162599956.00000006</v>
      </c>
      <c r="G172" s="126">
        <f t="shared" si="20"/>
        <v>21.2653359579853</v>
      </c>
      <c r="H172" s="127">
        <f t="shared" si="21"/>
        <v>19.312065230404045</v>
      </c>
      <c r="I172" s="227">
        <f t="shared" si="22"/>
        <v>11.303332185138188</v>
      </c>
      <c r="J172" s="227">
        <f t="shared" si="23"/>
        <v>11.642465306339275</v>
      </c>
    </row>
    <row r="173" spans="1:10" ht="15" customHeight="1">
      <c r="A173" s="4" t="s">
        <v>25</v>
      </c>
      <c r="B173" s="125">
        <v>2314568738</v>
      </c>
      <c r="C173" s="125">
        <v>2270461031.9999995</v>
      </c>
      <c r="D173" s="125">
        <v>2378041182.0000052</v>
      </c>
      <c r="E173" s="125">
        <v>2323459080.0000038</v>
      </c>
      <c r="F173" s="125">
        <v>2450120952</v>
      </c>
      <c r="G173" s="126">
        <f t="shared" si="20"/>
        <v>5.8564782187946491</v>
      </c>
      <c r="H173" s="127">
        <f t="shared" si="21"/>
        <v>7.9129268226965337</v>
      </c>
      <c r="I173" s="227">
        <f t="shared" si="22"/>
        <v>3.0310564234793134</v>
      </c>
      <c r="J173" s="227">
        <f t="shared" si="23"/>
        <v>5.4514354520070185</v>
      </c>
    </row>
    <row r="174" spans="1:10" ht="15" customHeight="1">
      <c r="A174" s="4" t="s">
        <v>26</v>
      </c>
      <c r="B174" s="125">
        <v>280605774</v>
      </c>
      <c r="C174" s="125">
        <v>314372855.99999946</v>
      </c>
      <c r="D174" s="125">
        <v>324586596.00000054</v>
      </c>
      <c r="E174" s="125">
        <v>331262431.00000024</v>
      </c>
      <c r="F174" s="125">
        <v>403323335.99999964</v>
      </c>
      <c r="G174" s="126">
        <f t="shared" si="20"/>
        <v>43.733085121762201</v>
      </c>
      <c r="H174" s="127">
        <f t="shared" si="21"/>
        <v>28.294580242004201</v>
      </c>
      <c r="I174" s="227">
        <f t="shared" si="22"/>
        <v>24.257545126724509</v>
      </c>
      <c r="J174" s="227">
        <f t="shared" si="23"/>
        <v>21.753419119235801</v>
      </c>
    </row>
    <row r="175" spans="1:10" ht="15" customHeight="1">
      <c r="A175" s="4" t="s">
        <v>27</v>
      </c>
      <c r="B175" s="125">
        <v>1476674463</v>
      </c>
      <c r="C175" s="125">
        <v>1344009092.9999971</v>
      </c>
      <c r="D175" s="125">
        <v>1385566598.9999993</v>
      </c>
      <c r="E175" s="125">
        <v>1322428606.0000021</v>
      </c>
      <c r="F175" s="125">
        <v>1373986995.000001</v>
      </c>
      <c r="G175" s="126">
        <f t="shared" si="20"/>
        <v>-6.9539678902132493</v>
      </c>
      <c r="H175" s="127">
        <f t="shared" si="21"/>
        <v>2.2304835700991674</v>
      </c>
      <c r="I175" s="227">
        <f t="shared" si="22"/>
        <v>-0.83573059630303703</v>
      </c>
      <c r="J175" s="227">
        <f t="shared" si="23"/>
        <v>3.8987654052606615</v>
      </c>
    </row>
    <row r="176" spans="1:10" ht="15" customHeight="1">
      <c r="A176" s="4" t="s">
        <v>28</v>
      </c>
      <c r="B176" s="125">
        <v>113332442</v>
      </c>
      <c r="C176" s="125">
        <v>117390325.00000013</v>
      </c>
      <c r="D176" s="125">
        <v>142778376.99999985</v>
      </c>
      <c r="E176" s="125">
        <v>146337546.99999991</v>
      </c>
      <c r="F176" s="125">
        <v>116307034.99999999</v>
      </c>
      <c r="G176" s="126">
        <f t="shared" si="20"/>
        <v>2.6246615245438534</v>
      </c>
      <c r="H176" s="127">
        <f t="shared" si="21"/>
        <v>-0.92281029122301561</v>
      </c>
      <c r="I176" s="227">
        <f t="shared" si="22"/>
        <v>-18.540161722107186</v>
      </c>
      <c r="J176" s="227">
        <f t="shared" si="23"/>
        <v>-20.521399063768612</v>
      </c>
    </row>
    <row r="177" spans="1:10" ht="15" customHeight="1">
      <c r="A177" s="4" t="s">
        <v>29</v>
      </c>
      <c r="B177" s="125">
        <v>349151961</v>
      </c>
      <c r="C177" s="125">
        <v>358960427.00000042</v>
      </c>
      <c r="D177" s="125">
        <v>384258972.00000048</v>
      </c>
      <c r="E177" s="125">
        <v>389261872.00000268</v>
      </c>
      <c r="F177" s="125">
        <v>392057842.99999952</v>
      </c>
      <c r="G177" s="126">
        <f t="shared" si="20"/>
        <v>12.288598316078065</v>
      </c>
      <c r="H177" s="127">
        <f t="shared" si="21"/>
        <v>9.220352303625674</v>
      </c>
      <c r="I177" s="227">
        <f t="shared" si="22"/>
        <v>2.029587223274774</v>
      </c>
      <c r="J177" s="227">
        <f t="shared" si="23"/>
        <v>0.71827507421451742</v>
      </c>
    </row>
    <row r="178" spans="1:10" ht="15" customHeight="1">
      <c r="A178" s="4" t="s">
        <v>30</v>
      </c>
      <c r="B178" s="125">
        <v>58907834</v>
      </c>
      <c r="C178" s="125">
        <v>67241108.00000003</v>
      </c>
      <c r="D178" s="125">
        <v>75600156.999999821</v>
      </c>
      <c r="E178" s="125">
        <v>73123542.999999866</v>
      </c>
      <c r="F178" s="125">
        <v>73778891.000000015</v>
      </c>
      <c r="G178" s="126">
        <f t="shared" si="20"/>
        <v>25.24461687048283</v>
      </c>
      <c r="H178" s="127">
        <f t="shared" si="21"/>
        <v>9.7228959998695785</v>
      </c>
      <c r="I178" s="227">
        <f t="shared" si="22"/>
        <v>-2.409077007604381</v>
      </c>
      <c r="J178" s="227">
        <f t="shared" si="23"/>
        <v>0.89622025015958684</v>
      </c>
    </row>
    <row r="179" spans="1:10" ht="15" customHeight="1">
      <c r="A179" s="4" t="s">
        <v>31</v>
      </c>
      <c r="B179" s="125">
        <v>347824602</v>
      </c>
      <c r="C179" s="125">
        <v>358119660.00000048</v>
      </c>
      <c r="D179" s="125">
        <v>359011530.9999994</v>
      </c>
      <c r="E179" s="125">
        <v>362744529.99999982</v>
      </c>
      <c r="F179" s="125">
        <v>386642995.00000024</v>
      </c>
      <c r="G179" s="126">
        <f t="shared" si="20"/>
        <v>11.160335633762969</v>
      </c>
      <c r="H179" s="127">
        <f t="shared" si="21"/>
        <v>7.964749826915309</v>
      </c>
      <c r="I179" s="227">
        <f t="shared" si="22"/>
        <v>7.6965394183957017</v>
      </c>
      <c r="J179" s="227">
        <f t="shared" si="23"/>
        <v>6.5882358033077679</v>
      </c>
    </row>
    <row r="180" spans="1:10" ht="15" customHeight="1">
      <c r="A180" s="4" t="s">
        <v>32</v>
      </c>
      <c r="B180" s="125">
        <v>861597462</v>
      </c>
      <c r="C180" s="125">
        <v>1019146797.0000012</v>
      </c>
      <c r="D180" s="125">
        <v>1116747932.9999998</v>
      </c>
      <c r="E180" s="125">
        <v>1084090243.9999983</v>
      </c>
      <c r="F180" s="125">
        <v>1058682484.0000005</v>
      </c>
      <c r="G180" s="126">
        <f t="shared" si="20"/>
        <v>22.874373555199796</v>
      </c>
      <c r="H180" s="127">
        <f t="shared" si="21"/>
        <v>3.8792926707298676</v>
      </c>
      <c r="I180" s="227">
        <f t="shared" si="22"/>
        <v>-5.1995125564292692</v>
      </c>
      <c r="J180" s="227">
        <f t="shared" si="23"/>
        <v>-2.3436941841898857</v>
      </c>
    </row>
    <row r="181" spans="1:10" ht="15" customHeight="1">
      <c r="A181" s="4" t="s">
        <v>33</v>
      </c>
      <c r="B181" s="125">
        <v>548374943</v>
      </c>
      <c r="C181" s="125">
        <v>573980435.99999976</v>
      </c>
      <c r="D181" s="125">
        <v>595115198.99999881</v>
      </c>
      <c r="E181" s="125">
        <v>614804247.00000012</v>
      </c>
      <c r="F181" s="125">
        <v>621910721.99999905</v>
      </c>
      <c r="G181" s="126">
        <f t="shared" si="20"/>
        <v>13.40976277977002</v>
      </c>
      <c r="H181" s="127">
        <f t="shared" si="21"/>
        <v>8.3505086574064507</v>
      </c>
      <c r="I181" s="227">
        <f t="shared" si="22"/>
        <v>4.5025774917236276</v>
      </c>
      <c r="J181" s="227">
        <f t="shared" si="23"/>
        <v>1.1558923079461039</v>
      </c>
    </row>
    <row r="182" spans="1:10" ht="15" customHeight="1">
      <c r="A182" s="4" t="s">
        <v>34</v>
      </c>
      <c r="B182" s="125">
        <v>49944457</v>
      </c>
      <c r="C182" s="125">
        <v>53879912</v>
      </c>
      <c r="D182" s="125">
        <v>51846012.000000052</v>
      </c>
      <c r="E182" s="125">
        <v>46926853.999999985</v>
      </c>
      <c r="F182" s="125">
        <v>45423303.999999993</v>
      </c>
      <c r="G182" s="126">
        <f t="shared" si="20"/>
        <v>-9.0523619067477341</v>
      </c>
      <c r="H182" s="127">
        <f t="shared" si="21"/>
        <v>-15.695289183100385</v>
      </c>
      <c r="I182" s="227">
        <f t="shared" si="22"/>
        <v>-12.388046355426624</v>
      </c>
      <c r="J182" s="227">
        <f t="shared" si="23"/>
        <v>-3.2040289766707843</v>
      </c>
    </row>
    <row r="183" spans="1:10" ht="15" customHeight="1">
      <c r="A183" s="4" t="s">
        <v>35</v>
      </c>
      <c r="B183" s="125">
        <v>82777662</v>
      </c>
      <c r="C183" s="125">
        <v>81955238.000000015</v>
      </c>
      <c r="D183" s="125">
        <v>66834276.000000045</v>
      </c>
      <c r="E183" s="125">
        <v>69263965.999999955</v>
      </c>
      <c r="F183" s="125">
        <v>62655296.000000015</v>
      </c>
      <c r="G183" s="126">
        <f t="shared" si="20"/>
        <v>-24.308932523366011</v>
      </c>
      <c r="H183" s="127">
        <f t="shared" si="21"/>
        <v>-23.549369718138081</v>
      </c>
      <c r="I183" s="227">
        <f t="shared" si="22"/>
        <v>-6.2527497118395132</v>
      </c>
      <c r="J183" s="227">
        <f t="shared" si="23"/>
        <v>-9.5412815373580315</v>
      </c>
    </row>
    <row r="184" spans="1:10" ht="15" customHeight="1">
      <c r="A184" s="4" t="s">
        <v>36</v>
      </c>
      <c r="B184" s="125">
        <v>1474305491</v>
      </c>
      <c r="C184" s="125">
        <v>1068317427.0000036</v>
      </c>
      <c r="D184" s="125">
        <v>1179475728.0000036</v>
      </c>
      <c r="E184" s="125">
        <v>1196407022.9999981</v>
      </c>
      <c r="F184" s="125">
        <v>1266073549</v>
      </c>
      <c r="G184" s="126">
        <f t="shared" si="20"/>
        <v>-14.124070165319623</v>
      </c>
      <c r="H184" s="127">
        <f t="shared" si="21"/>
        <v>18.510989056438532</v>
      </c>
      <c r="I184" s="227">
        <f t="shared" si="22"/>
        <v>7.3420604548461057</v>
      </c>
      <c r="J184" s="227">
        <f t="shared" si="23"/>
        <v>5.8229786904219907</v>
      </c>
    </row>
    <row r="185" spans="1:10" ht="15" customHeight="1">
      <c r="A185" s="4" t="s">
        <v>37</v>
      </c>
      <c r="B185" s="125">
        <v>1095710357</v>
      </c>
      <c r="C185" s="125">
        <v>1115641653.9999981</v>
      </c>
      <c r="D185" s="125">
        <v>1180502138</v>
      </c>
      <c r="E185" s="125">
        <v>1241816767.0000031</v>
      </c>
      <c r="F185" s="125">
        <v>1244251741.9999995</v>
      </c>
      <c r="G185" s="126">
        <f t="shared" si="20"/>
        <v>13.556628725012558</v>
      </c>
      <c r="H185" s="127">
        <f t="shared" si="21"/>
        <v>11.527903026826351</v>
      </c>
      <c r="I185" s="227">
        <f t="shared" si="22"/>
        <v>5.4002108041925112</v>
      </c>
      <c r="J185" s="227">
        <f t="shared" si="23"/>
        <v>0.19608166556479034</v>
      </c>
    </row>
    <row r="186" spans="1:10" ht="15" customHeight="1">
      <c r="A186" s="4" t="s">
        <v>38</v>
      </c>
      <c r="B186" s="125">
        <v>235207041</v>
      </c>
      <c r="C186" s="125">
        <v>264860526.99999985</v>
      </c>
      <c r="D186" s="125">
        <v>262745994.99999994</v>
      </c>
      <c r="E186" s="125">
        <v>290045453.00000185</v>
      </c>
      <c r="F186" s="125">
        <v>290635076.99999988</v>
      </c>
      <c r="G186" s="126">
        <f t="shared" si="20"/>
        <v>23.565636370554003</v>
      </c>
      <c r="H186" s="127">
        <f t="shared" si="21"/>
        <v>9.7313670300142689</v>
      </c>
      <c r="I186" s="227">
        <f t="shared" si="22"/>
        <v>10.614465122484546</v>
      </c>
      <c r="J186" s="227">
        <f t="shared" si="23"/>
        <v>0.20328675864401191</v>
      </c>
    </row>
    <row r="187" spans="1:10" ht="15" customHeight="1">
      <c r="A187" s="4" t="s">
        <v>39</v>
      </c>
      <c r="B187" s="125">
        <v>183766400</v>
      </c>
      <c r="C187" s="125">
        <v>183359310.99999994</v>
      </c>
      <c r="D187" s="125">
        <v>207576641.99999994</v>
      </c>
      <c r="E187" s="125">
        <v>211770185.9999994</v>
      </c>
      <c r="F187" s="125">
        <v>201698983.99999997</v>
      </c>
      <c r="G187" s="126">
        <f t="shared" si="20"/>
        <v>9.7583584376686758</v>
      </c>
      <c r="H187" s="127">
        <f t="shared" si="21"/>
        <v>10.002040747197199</v>
      </c>
      <c r="I187" s="227">
        <f t="shared" si="22"/>
        <v>-2.831560402639127</v>
      </c>
      <c r="J187" s="227">
        <f t="shared" si="23"/>
        <v>-4.7557223187212401</v>
      </c>
    </row>
    <row r="188" spans="1:10" ht="15" customHeight="1">
      <c r="A188" s="4" t="s">
        <v>40</v>
      </c>
      <c r="B188" s="125">
        <v>1184429264</v>
      </c>
      <c r="C188" s="125">
        <v>1188891058.9999976</v>
      </c>
      <c r="D188" s="125">
        <v>1293057348.9999983</v>
      </c>
      <c r="E188" s="125">
        <v>1296068924.0000002</v>
      </c>
      <c r="F188" s="125">
        <v>1297225717.0000014</v>
      </c>
      <c r="G188" s="126">
        <f t="shared" si="20"/>
        <v>9.5232747474568953</v>
      </c>
      <c r="H188" s="127">
        <f t="shared" si="21"/>
        <v>9.1122443204448444</v>
      </c>
      <c r="I188" s="227">
        <f t="shared" si="22"/>
        <v>0.32236528435700507</v>
      </c>
      <c r="J188" s="227">
        <f t="shared" si="23"/>
        <v>8.925397242232691E-2</v>
      </c>
    </row>
    <row r="189" spans="1:10" ht="15" customHeight="1">
      <c r="A189" s="4" t="s">
        <v>41</v>
      </c>
      <c r="B189" s="125">
        <v>3281310296</v>
      </c>
      <c r="C189" s="125">
        <v>3209940437.9999933</v>
      </c>
      <c r="D189" s="125">
        <v>3394140983.0000076</v>
      </c>
      <c r="E189" s="125">
        <v>3581750395.9999866</v>
      </c>
      <c r="F189" s="125">
        <v>3631833470.999999</v>
      </c>
      <c r="G189" s="126">
        <f t="shared" si="20"/>
        <v>10.6824147483795</v>
      </c>
      <c r="H189" s="127">
        <f t="shared" si="21"/>
        <v>13.14332901649955</v>
      </c>
      <c r="I189" s="227">
        <f t="shared" si="22"/>
        <v>7.0030234215521716</v>
      </c>
      <c r="J189" s="227">
        <f t="shared" si="23"/>
        <v>1.3982849015929304</v>
      </c>
    </row>
    <row r="190" spans="1:10" ht="15" customHeight="1">
      <c r="A190" s="4" t="s">
        <v>42</v>
      </c>
      <c r="B190" s="125">
        <v>462292938</v>
      </c>
      <c r="C190" s="125">
        <v>413413316.99999923</v>
      </c>
      <c r="D190" s="125">
        <v>469527984.00000048</v>
      </c>
      <c r="E190" s="125">
        <v>449429805.00000048</v>
      </c>
      <c r="F190" s="125">
        <v>491772927.00000012</v>
      </c>
      <c r="G190" s="126">
        <f t="shared" si="20"/>
        <v>6.3769066271135841</v>
      </c>
      <c r="H190" s="127">
        <f t="shared" si="21"/>
        <v>18.954302335645608</v>
      </c>
      <c r="I190" s="227">
        <f t="shared" si="22"/>
        <v>4.7377246422014423</v>
      </c>
      <c r="J190" s="227">
        <f t="shared" si="23"/>
        <v>9.4215206755145147</v>
      </c>
    </row>
    <row r="191" spans="1:10" ht="15" customHeight="1">
      <c r="A191" s="4" t="s">
        <v>43</v>
      </c>
      <c r="B191" s="125">
        <v>179494151</v>
      </c>
      <c r="C191" s="125">
        <v>185020827.99999997</v>
      </c>
      <c r="D191" s="125">
        <v>206568927.99999964</v>
      </c>
      <c r="E191" s="125">
        <v>224315150.99999967</v>
      </c>
      <c r="F191" s="125">
        <v>238035207.99999994</v>
      </c>
      <c r="G191" s="126">
        <f t="shared" si="20"/>
        <v>32.614464969390525</v>
      </c>
      <c r="H191" s="127">
        <f t="shared" si="21"/>
        <v>28.653195736428103</v>
      </c>
      <c r="I191" s="227">
        <f t="shared" si="22"/>
        <v>15.232823399267659</v>
      </c>
      <c r="J191" s="227">
        <f t="shared" si="23"/>
        <v>6.11642010752999</v>
      </c>
    </row>
    <row r="192" spans="1:10" ht="15" customHeight="1">
      <c r="A192" s="4" t="s">
        <v>5</v>
      </c>
      <c r="B192" s="125">
        <v>116345445</v>
      </c>
      <c r="C192" s="125">
        <v>105096849.00000003</v>
      </c>
      <c r="D192" s="125">
        <v>105741372.99999976</v>
      </c>
      <c r="E192" s="125">
        <v>167520799.99999991</v>
      </c>
      <c r="F192" s="125">
        <v>187454276</v>
      </c>
      <c r="G192" s="126">
        <f t="shared" si="20"/>
        <v>61.118706452152026</v>
      </c>
      <c r="H192" s="127">
        <f t="shared" si="21"/>
        <v>78.363364633320202</v>
      </c>
      <c r="I192" s="227">
        <f t="shared" si="22"/>
        <v>77.276188762936187</v>
      </c>
      <c r="J192" s="227">
        <f t="shared" si="23"/>
        <v>11.899105066356015</v>
      </c>
    </row>
    <row r="193" spans="1:10" ht="15" customHeight="1">
      <c r="A193" s="8" t="s">
        <v>6</v>
      </c>
      <c r="B193" s="85">
        <f>SUM(B165:B192)</f>
        <v>17110247541</v>
      </c>
      <c r="C193" s="85">
        <f>SUM(C165:C192)</f>
        <v>16765978183.999985</v>
      </c>
      <c r="D193" s="85">
        <f>SUM(D165:D192)</f>
        <v>17703690991.000015</v>
      </c>
      <c r="E193" s="85">
        <f>SUM(E165:E192)</f>
        <v>17958633195.000004</v>
      </c>
      <c r="F193" s="85">
        <f>SUM(F165:F192)</f>
        <v>18450059217</v>
      </c>
      <c r="G193" s="232">
        <f t="shared" si="20"/>
        <v>7.8304634271918729</v>
      </c>
      <c r="H193" s="172">
        <f t="shared" si="21"/>
        <v>10.044633331368374</v>
      </c>
      <c r="I193" s="233">
        <f t="shared" si="22"/>
        <v>4.2158904963909265</v>
      </c>
      <c r="J193" s="233">
        <f t="shared" si="23"/>
        <v>2.7364333168563064</v>
      </c>
    </row>
    <row r="195" spans="1:10" ht="15" customHeight="1">
      <c r="A195" s="32" t="s">
        <v>7</v>
      </c>
      <c r="B195" s="123"/>
      <c r="C195" s="123"/>
      <c r="D195" s="123"/>
      <c r="E195" s="123"/>
      <c r="F195" s="123"/>
      <c r="G195" s="123"/>
      <c r="H195" s="123"/>
    </row>
    <row r="196" spans="1:10" ht="15" customHeight="1">
      <c r="A196" s="134" t="s">
        <v>46</v>
      </c>
      <c r="B196" s="124">
        <v>2015</v>
      </c>
      <c r="C196" s="124">
        <v>2016</v>
      </c>
      <c r="D196" s="124">
        <v>2017</v>
      </c>
      <c r="E196" s="124">
        <v>2018</v>
      </c>
      <c r="F196" s="124">
        <v>2019</v>
      </c>
      <c r="G196" s="3" t="s">
        <v>585</v>
      </c>
      <c r="H196" s="3" t="s">
        <v>586</v>
      </c>
      <c r="I196" s="147" t="s">
        <v>587</v>
      </c>
      <c r="J196" s="3" t="s">
        <v>588</v>
      </c>
    </row>
    <row r="197" spans="1:10" ht="15" customHeight="1">
      <c r="A197" s="4" t="s">
        <v>17</v>
      </c>
      <c r="B197" s="125">
        <v>523791256</v>
      </c>
      <c r="C197" s="125">
        <v>583156599.99999821</v>
      </c>
      <c r="D197" s="125">
        <v>616257947.9999994</v>
      </c>
      <c r="E197" s="125">
        <v>555636270.00000167</v>
      </c>
      <c r="F197" s="125">
        <v>515791011.99999982</v>
      </c>
      <c r="G197" s="126">
        <f>F197/B197*100-100</f>
        <v>-1.5273725760706895</v>
      </c>
      <c r="H197" s="127">
        <f>F197/C197*100-100</f>
        <v>-11.551886405812539</v>
      </c>
      <c r="I197" s="227">
        <f>F197/D197*100-100</f>
        <v>-16.30274081268314</v>
      </c>
      <c r="J197" s="227">
        <f>F197/E197*100-100</f>
        <v>-7.1711045789004544</v>
      </c>
    </row>
    <row r="198" spans="1:10" ht="15" customHeight="1">
      <c r="A198" s="4" t="s">
        <v>18</v>
      </c>
      <c r="B198" s="125">
        <v>38298000</v>
      </c>
      <c r="C198" s="125">
        <v>36854833.000000037</v>
      </c>
      <c r="D198" s="125">
        <v>46061187.999999985</v>
      </c>
      <c r="E198" s="125">
        <v>41159982.99999994</v>
      </c>
      <c r="F198" s="125">
        <v>35840819.999999978</v>
      </c>
      <c r="G198" s="126">
        <f t="shared" ref="G198:G225" si="24">F198/B198*100-100</f>
        <v>-6.4159486135046819</v>
      </c>
      <c r="H198" s="127">
        <f t="shared" ref="H198:H225" si="25">F198/C198*100-100</f>
        <v>-2.75137049189739</v>
      </c>
      <c r="I198" s="227">
        <f t="shared" ref="I198:I225" si="26">F198/D198*100-100</f>
        <v>-22.188676505695014</v>
      </c>
      <c r="J198" s="227">
        <f t="shared" ref="J198:J225" si="27">F198/E198*100-100</f>
        <v>-12.923141877876802</v>
      </c>
    </row>
    <row r="199" spans="1:10" ht="15" customHeight="1">
      <c r="A199" s="4" t="s">
        <v>19</v>
      </c>
      <c r="B199" s="125">
        <v>4306637</v>
      </c>
      <c r="C199" s="125">
        <v>7813477.0000000028</v>
      </c>
      <c r="D199" s="125">
        <v>45850301.00000003</v>
      </c>
      <c r="E199" s="125">
        <v>8866633.0000000093</v>
      </c>
      <c r="F199" s="125">
        <v>4410229</v>
      </c>
      <c r="G199" s="126">
        <f t="shared" si="24"/>
        <v>2.405403566634476</v>
      </c>
      <c r="H199" s="127">
        <f t="shared" si="25"/>
        <v>-43.556127444926261</v>
      </c>
      <c r="I199" s="227">
        <f t="shared" si="26"/>
        <v>-90.381243080607049</v>
      </c>
      <c r="J199" s="227">
        <f t="shared" si="27"/>
        <v>-50.260386327030844</v>
      </c>
    </row>
    <row r="200" spans="1:10" ht="15" customHeight="1">
      <c r="A200" s="4" t="s">
        <v>20</v>
      </c>
      <c r="B200" s="125">
        <v>1289396688</v>
      </c>
      <c r="C200" s="125">
        <v>1395802559.000006</v>
      </c>
      <c r="D200" s="125">
        <v>1525984875.9999974</v>
      </c>
      <c r="E200" s="125">
        <v>1518590417.0000017</v>
      </c>
      <c r="F200" s="125">
        <v>1721516297.9999967</v>
      </c>
      <c r="G200" s="126">
        <f t="shared" si="24"/>
        <v>33.513317819224653</v>
      </c>
      <c r="H200" s="127">
        <f t="shared" si="25"/>
        <v>23.335230108285614</v>
      </c>
      <c r="I200" s="227">
        <f t="shared" si="26"/>
        <v>12.813457398905427</v>
      </c>
      <c r="J200" s="227">
        <f t="shared" si="27"/>
        <v>13.362778977683675</v>
      </c>
    </row>
    <row r="201" spans="1:10" ht="15" customHeight="1">
      <c r="A201" s="4" t="s">
        <v>21</v>
      </c>
      <c r="B201" s="125">
        <v>880849436</v>
      </c>
      <c r="C201" s="125">
        <v>923704475.00000024</v>
      </c>
      <c r="D201" s="125">
        <v>987927668.00000346</v>
      </c>
      <c r="E201" s="125">
        <v>984436829.00000167</v>
      </c>
      <c r="F201" s="125">
        <v>1068721682.9999995</v>
      </c>
      <c r="G201" s="126">
        <f t="shared" si="24"/>
        <v>21.328531224716542</v>
      </c>
      <c r="H201" s="127">
        <f t="shared" si="25"/>
        <v>15.699524244482973</v>
      </c>
      <c r="I201" s="227">
        <f t="shared" si="26"/>
        <v>8.1781306078367493</v>
      </c>
      <c r="J201" s="227">
        <f t="shared" si="27"/>
        <v>8.5617331165489787</v>
      </c>
    </row>
    <row r="202" spans="1:10" ht="15" customHeight="1">
      <c r="A202" s="4" t="s">
        <v>22</v>
      </c>
      <c r="B202" s="125">
        <v>202500676</v>
      </c>
      <c r="C202" s="125">
        <v>202234409.00000045</v>
      </c>
      <c r="D202" s="125">
        <v>207496990.00000042</v>
      </c>
      <c r="E202" s="125">
        <v>227249684.99999982</v>
      </c>
      <c r="F202" s="125">
        <v>224702344.99999997</v>
      </c>
      <c r="G202" s="126">
        <f t="shared" si="24"/>
        <v>10.963750560516644</v>
      </c>
      <c r="H202" s="127">
        <f t="shared" si="25"/>
        <v>11.109848275126836</v>
      </c>
      <c r="I202" s="227">
        <f t="shared" si="26"/>
        <v>8.2918576312839747</v>
      </c>
      <c r="J202" s="227">
        <f t="shared" si="27"/>
        <v>-1.1209432479520842</v>
      </c>
    </row>
    <row r="203" spans="1:10" ht="15" customHeight="1">
      <c r="A203" s="4" t="s">
        <v>23</v>
      </c>
      <c r="B203" s="125">
        <v>581251995</v>
      </c>
      <c r="C203" s="125">
        <v>585827456.99999964</v>
      </c>
      <c r="D203" s="125">
        <v>691676297.99999833</v>
      </c>
      <c r="E203" s="125">
        <v>750994810.99999988</v>
      </c>
      <c r="F203" s="125">
        <v>797022816.99999976</v>
      </c>
      <c r="G203" s="126">
        <f t="shared" si="24"/>
        <v>37.121734438089931</v>
      </c>
      <c r="H203" s="127">
        <f t="shared" si="25"/>
        <v>36.050778685165028</v>
      </c>
      <c r="I203" s="227">
        <f t="shared" si="26"/>
        <v>15.230609940605717</v>
      </c>
      <c r="J203" s="227">
        <f t="shared" si="27"/>
        <v>6.1289379534740647</v>
      </c>
    </row>
    <row r="204" spans="1:10" ht="15" customHeight="1">
      <c r="A204" s="4" t="s">
        <v>24</v>
      </c>
      <c r="B204" s="125">
        <v>73206274</v>
      </c>
      <c r="C204" s="125">
        <v>84627820.99999994</v>
      </c>
      <c r="D204" s="125">
        <v>92211304.999999955</v>
      </c>
      <c r="E204" s="125">
        <v>105979375.99999996</v>
      </c>
      <c r="F204" s="125">
        <v>122324031.00000006</v>
      </c>
      <c r="G204" s="126">
        <f t="shared" si="24"/>
        <v>67.095010189973692</v>
      </c>
      <c r="H204" s="127">
        <f t="shared" si="25"/>
        <v>44.543519559602203</v>
      </c>
      <c r="I204" s="227">
        <f t="shared" si="26"/>
        <v>32.656219321481359</v>
      </c>
      <c r="J204" s="227">
        <f t="shared" si="27"/>
        <v>15.422486541155052</v>
      </c>
    </row>
    <row r="205" spans="1:10" ht="15" customHeight="1">
      <c r="A205" s="4" t="s">
        <v>25</v>
      </c>
      <c r="B205" s="125">
        <v>141973725</v>
      </c>
      <c r="C205" s="125">
        <v>150512514.99999964</v>
      </c>
      <c r="D205" s="125">
        <v>142865062.00000018</v>
      </c>
      <c r="E205" s="125">
        <v>136880025.00000033</v>
      </c>
      <c r="F205" s="125">
        <v>134095340.99999996</v>
      </c>
      <c r="G205" s="126">
        <f t="shared" si="24"/>
        <v>-5.5491845410128207</v>
      </c>
      <c r="H205" s="127">
        <f t="shared" si="25"/>
        <v>-10.907514235610066</v>
      </c>
      <c r="I205" s="227">
        <f t="shared" si="26"/>
        <v>-6.1384644203634622</v>
      </c>
      <c r="J205" s="227">
        <f t="shared" si="27"/>
        <v>-2.0343976412923439</v>
      </c>
    </row>
    <row r="206" spans="1:10" ht="15" customHeight="1">
      <c r="A206" s="4" t="s">
        <v>26</v>
      </c>
      <c r="B206" s="125">
        <v>413355600</v>
      </c>
      <c r="C206" s="125">
        <v>368204830.00000101</v>
      </c>
      <c r="D206" s="125">
        <v>371155382</v>
      </c>
      <c r="E206" s="125">
        <v>377279797.00000101</v>
      </c>
      <c r="F206" s="125">
        <v>362756339.99999982</v>
      </c>
      <c r="G206" s="126">
        <f t="shared" si="24"/>
        <v>-12.241097011870693</v>
      </c>
      <c r="H206" s="127">
        <f t="shared" si="25"/>
        <v>-1.479744304277915</v>
      </c>
      <c r="I206" s="227">
        <f t="shared" si="26"/>
        <v>-2.2629449571069955</v>
      </c>
      <c r="J206" s="227">
        <f t="shared" si="27"/>
        <v>-3.8495188757751464</v>
      </c>
    </row>
    <row r="207" spans="1:10" ht="15" customHeight="1">
      <c r="A207" s="4" t="s">
        <v>27</v>
      </c>
      <c r="B207" s="125">
        <v>3613545</v>
      </c>
      <c r="C207" s="125">
        <v>8540934</v>
      </c>
      <c r="D207" s="125">
        <v>12967203.000000009</v>
      </c>
      <c r="E207" s="125">
        <v>11635997.999999996</v>
      </c>
      <c r="F207" s="125">
        <v>31259051.000000011</v>
      </c>
      <c r="G207" s="126">
        <f t="shared" si="24"/>
        <v>765.05221326979495</v>
      </c>
      <c r="H207" s="127">
        <f t="shared" si="25"/>
        <v>265.99101456585441</v>
      </c>
      <c r="I207" s="227">
        <f t="shared" si="26"/>
        <v>141.06240181479373</v>
      </c>
      <c r="J207" s="227">
        <f t="shared" si="27"/>
        <v>168.6409107323671</v>
      </c>
    </row>
    <row r="208" spans="1:10" ht="15" customHeight="1">
      <c r="A208" s="4" t="s">
        <v>28</v>
      </c>
      <c r="B208" s="125">
        <v>80030449</v>
      </c>
      <c r="C208" s="125">
        <v>120757616.00000006</v>
      </c>
      <c r="D208" s="125">
        <v>133405029.00000001</v>
      </c>
      <c r="E208" s="125">
        <v>99129679.00000006</v>
      </c>
      <c r="F208" s="125">
        <v>108945549.00000003</v>
      </c>
      <c r="G208" s="126">
        <f t="shared" si="24"/>
        <v>36.130123423398544</v>
      </c>
      <c r="H208" s="127">
        <f t="shared" si="25"/>
        <v>-9.7816331518171324</v>
      </c>
      <c r="I208" s="227">
        <f t="shared" si="26"/>
        <v>-18.334751083484264</v>
      </c>
      <c r="J208" s="227">
        <f t="shared" si="27"/>
        <v>9.902049617249304</v>
      </c>
    </row>
    <row r="209" spans="1:10" ht="15" customHeight="1">
      <c r="A209" s="4" t="s">
        <v>29</v>
      </c>
      <c r="B209" s="125">
        <v>101055174</v>
      </c>
      <c r="C209" s="125">
        <v>101321716.00000013</v>
      </c>
      <c r="D209" s="125">
        <v>104241335.0000003</v>
      </c>
      <c r="E209" s="125">
        <v>100816560.00000027</v>
      </c>
      <c r="F209" s="125">
        <v>94850791.00000003</v>
      </c>
      <c r="G209" s="126">
        <f t="shared" si="24"/>
        <v>-6.1395995419294138</v>
      </c>
      <c r="H209" s="127">
        <f t="shared" si="25"/>
        <v>-6.3865134301516235</v>
      </c>
      <c r="I209" s="227">
        <f t="shared" si="26"/>
        <v>-9.0084648282758906</v>
      </c>
      <c r="J209" s="227">
        <f t="shared" si="27"/>
        <v>-5.9174494745706738</v>
      </c>
    </row>
    <row r="210" spans="1:10" ht="15" customHeight="1">
      <c r="A210" s="4" t="s">
        <v>30</v>
      </c>
      <c r="B210" s="125">
        <v>29423439</v>
      </c>
      <c r="C210" s="125">
        <v>28083460.999999981</v>
      </c>
      <c r="D210" s="125">
        <v>33958461.000000134</v>
      </c>
      <c r="E210" s="125">
        <v>28993137.999999996</v>
      </c>
      <c r="F210" s="125">
        <v>34044050.99999997</v>
      </c>
      <c r="G210" s="126">
        <f t="shared" si="24"/>
        <v>15.703847534613374</v>
      </c>
      <c r="H210" s="127">
        <f t="shared" si="25"/>
        <v>21.224556332283953</v>
      </c>
      <c r="I210" s="227">
        <f t="shared" si="26"/>
        <v>0.2520432242198325</v>
      </c>
      <c r="J210" s="227">
        <f t="shared" si="27"/>
        <v>17.421063563385147</v>
      </c>
    </row>
    <row r="211" spans="1:10" ht="15" customHeight="1">
      <c r="A211" s="4" t="s">
        <v>31</v>
      </c>
      <c r="B211" s="125">
        <v>228964372</v>
      </c>
      <c r="C211" s="125">
        <v>246115243.99999943</v>
      </c>
      <c r="D211" s="125">
        <v>244826506.00000003</v>
      </c>
      <c r="E211" s="125">
        <v>258766958.99999884</v>
      </c>
      <c r="F211" s="125">
        <v>251706738.99999994</v>
      </c>
      <c r="G211" s="126">
        <f t="shared" si="24"/>
        <v>9.9327099676450814</v>
      </c>
      <c r="H211" s="127">
        <f t="shared" si="25"/>
        <v>2.2719011261246749</v>
      </c>
      <c r="I211" s="227">
        <f t="shared" si="26"/>
        <v>2.8102484132171099</v>
      </c>
      <c r="J211" s="227">
        <f t="shared" si="27"/>
        <v>-2.7284086141766295</v>
      </c>
    </row>
    <row r="212" spans="1:10" ht="15" customHeight="1">
      <c r="A212" s="4" t="s">
        <v>32</v>
      </c>
      <c r="B212" s="125">
        <v>392620898</v>
      </c>
      <c r="C212" s="125">
        <v>343754250.99999958</v>
      </c>
      <c r="D212" s="125">
        <v>376245709.0000006</v>
      </c>
      <c r="E212" s="125">
        <v>360805889</v>
      </c>
      <c r="F212" s="125">
        <v>382384734.99999964</v>
      </c>
      <c r="G212" s="126">
        <f t="shared" si="24"/>
        <v>-2.6071365666328745</v>
      </c>
      <c r="H212" s="127">
        <f t="shared" si="25"/>
        <v>11.237820008806267</v>
      </c>
      <c r="I212" s="227">
        <f t="shared" si="26"/>
        <v>1.6316534257136368</v>
      </c>
      <c r="J212" s="227">
        <f t="shared" si="27"/>
        <v>5.9807355306220131</v>
      </c>
    </row>
    <row r="213" spans="1:10" ht="15" customHeight="1">
      <c r="A213" s="4" t="s">
        <v>33</v>
      </c>
      <c r="B213" s="125">
        <v>153544932</v>
      </c>
      <c r="C213" s="125">
        <v>186370082.99999964</v>
      </c>
      <c r="D213" s="125">
        <v>213881936.99999955</v>
      </c>
      <c r="E213" s="125">
        <v>212139403.00000012</v>
      </c>
      <c r="F213" s="125">
        <v>215660473.99999994</v>
      </c>
      <c r="G213" s="126">
        <f t="shared" si="24"/>
        <v>40.454309491634632</v>
      </c>
      <c r="H213" s="127">
        <f t="shared" si="25"/>
        <v>15.716251518759236</v>
      </c>
      <c r="I213" s="227">
        <f t="shared" si="26"/>
        <v>0.83155081955351307</v>
      </c>
      <c r="J213" s="227">
        <f t="shared" si="27"/>
        <v>1.6597911327203292</v>
      </c>
    </row>
    <row r="214" spans="1:10" ht="15" customHeight="1">
      <c r="A214" s="4" t="s">
        <v>34</v>
      </c>
      <c r="B214" s="125">
        <v>65603786</v>
      </c>
      <c r="C214" s="125">
        <v>67942620</v>
      </c>
      <c r="D214" s="125">
        <v>72030668.00000006</v>
      </c>
      <c r="E214" s="125">
        <v>35396787.000000022</v>
      </c>
      <c r="F214" s="125">
        <v>32654801.000000007</v>
      </c>
      <c r="G214" s="126">
        <f t="shared" si="24"/>
        <v>-50.224212669677314</v>
      </c>
      <c r="H214" s="127">
        <f t="shared" si="25"/>
        <v>-51.937677705098793</v>
      </c>
      <c r="I214" s="227">
        <f t="shared" si="26"/>
        <v>-54.665419734827417</v>
      </c>
      <c r="J214" s="227">
        <f t="shared" si="27"/>
        <v>-7.7464262504956025</v>
      </c>
    </row>
    <row r="215" spans="1:10" ht="15" customHeight="1">
      <c r="A215" s="4" t="s">
        <v>35</v>
      </c>
      <c r="B215" s="125">
        <v>432550065</v>
      </c>
      <c r="C215" s="125">
        <v>439536386.00000066</v>
      </c>
      <c r="D215" s="125">
        <v>420146309.99999881</v>
      </c>
      <c r="E215" s="125">
        <v>376737719.00000155</v>
      </c>
      <c r="F215" s="125">
        <v>364533516.99999976</v>
      </c>
      <c r="G215" s="126">
        <f t="shared" si="24"/>
        <v>-15.724549249576512</v>
      </c>
      <c r="H215" s="127">
        <f t="shared" si="25"/>
        <v>-17.0640864758807</v>
      </c>
      <c r="I215" s="227">
        <f t="shared" si="26"/>
        <v>-13.236530150651376</v>
      </c>
      <c r="J215" s="227">
        <f t="shared" si="27"/>
        <v>-3.2394425576489141</v>
      </c>
    </row>
    <row r="216" spans="1:10" ht="15" customHeight="1">
      <c r="A216" s="4" t="s">
        <v>36</v>
      </c>
      <c r="B216" s="125">
        <v>375000763</v>
      </c>
      <c r="C216" s="125">
        <v>399688614.00000036</v>
      </c>
      <c r="D216" s="125">
        <v>454405560.00000048</v>
      </c>
      <c r="E216" s="125">
        <v>543942615.99999952</v>
      </c>
      <c r="F216" s="125">
        <v>579469154.99999976</v>
      </c>
      <c r="G216" s="126">
        <f t="shared" si="24"/>
        <v>54.524793593553255</v>
      </c>
      <c r="H216" s="127">
        <f t="shared" si="25"/>
        <v>44.980150723032409</v>
      </c>
      <c r="I216" s="227">
        <f t="shared" si="26"/>
        <v>27.522461432910106</v>
      </c>
      <c r="J216" s="227">
        <f t="shared" si="27"/>
        <v>6.5313027431555923</v>
      </c>
    </row>
    <row r="217" spans="1:10" ht="15" customHeight="1">
      <c r="A217" s="4" t="s">
        <v>37</v>
      </c>
      <c r="B217" s="125">
        <v>394554161</v>
      </c>
      <c r="C217" s="125">
        <v>399289743.00000048</v>
      </c>
      <c r="D217" s="125">
        <v>398404500.99999952</v>
      </c>
      <c r="E217" s="125">
        <v>411504314.99999821</v>
      </c>
      <c r="F217" s="125">
        <v>406133797</v>
      </c>
      <c r="G217" s="126">
        <f t="shared" si="24"/>
        <v>2.9348660195729082</v>
      </c>
      <c r="H217" s="127">
        <f t="shared" si="25"/>
        <v>1.7140570525498049</v>
      </c>
      <c r="I217" s="227">
        <f t="shared" si="26"/>
        <v>1.9400624191242599</v>
      </c>
      <c r="J217" s="227">
        <f t="shared" si="27"/>
        <v>-1.3050939696703381</v>
      </c>
    </row>
    <row r="218" spans="1:10" ht="15" customHeight="1">
      <c r="A218" s="4" t="s">
        <v>38</v>
      </c>
      <c r="B218" s="125">
        <v>102324472</v>
      </c>
      <c r="C218" s="125">
        <v>78401671.999999985</v>
      </c>
      <c r="D218" s="125">
        <v>101413439.99999987</v>
      </c>
      <c r="E218" s="125">
        <v>104932465.99999988</v>
      </c>
      <c r="F218" s="125">
        <v>99413815</v>
      </c>
      <c r="G218" s="126">
        <f t="shared" si="24"/>
        <v>-2.8445365444934794</v>
      </c>
      <c r="H218" s="127">
        <f t="shared" si="25"/>
        <v>26.800631241639877</v>
      </c>
      <c r="I218" s="227">
        <f t="shared" si="26"/>
        <v>-1.9717554201887424</v>
      </c>
      <c r="J218" s="227">
        <f t="shared" si="27"/>
        <v>-5.2592407387051026</v>
      </c>
    </row>
    <row r="219" spans="1:10" ht="15" customHeight="1">
      <c r="A219" s="4" t="s">
        <v>39</v>
      </c>
      <c r="B219" s="125">
        <v>132197742</v>
      </c>
      <c r="C219" s="125">
        <v>147983675.99999997</v>
      </c>
      <c r="D219" s="125">
        <v>210425898.00000012</v>
      </c>
      <c r="E219" s="125">
        <v>201706021.99999961</v>
      </c>
      <c r="F219" s="125">
        <v>137796510.00000009</v>
      </c>
      <c r="G219" s="126">
        <f t="shared" si="24"/>
        <v>4.2351464671764916</v>
      </c>
      <c r="H219" s="127">
        <f t="shared" si="25"/>
        <v>-6.8839795546097093</v>
      </c>
      <c r="I219" s="227">
        <f t="shared" si="26"/>
        <v>-34.515422621601445</v>
      </c>
      <c r="J219" s="227">
        <f t="shared" si="27"/>
        <v>-31.684483867318363</v>
      </c>
    </row>
    <row r="220" spans="1:10" ht="15" customHeight="1">
      <c r="A220" s="4" t="s">
        <v>40</v>
      </c>
      <c r="B220" s="125">
        <v>459055642</v>
      </c>
      <c r="C220" s="125">
        <v>450156608.00000072</v>
      </c>
      <c r="D220" s="125">
        <v>502748973.99999923</v>
      </c>
      <c r="E220" s="125">
        <v>496943335.99999899</v>
      </c>
      <c r="F220" s="125">
        <v>490949047.00000024</v>
      </c>
      <c r="G220" s="126">
        <f t="shared" si="24"/>
        <v>6.947612028260437</v>
      </c>
      <c r="H220" s="127">
        <f t="shared" si="25"/>
        <v>9.0618327655426611</v>
      </c>
      <c r="I220" s="227">
        <f t="shared" si="26"/>
        <v>-2.347081269229804</v>
      </c>
      <c r="J220" s="227">
        <f t="shared" si="27"/>
        <v>-1.2062318911946903</v>
      </c>
    </row>
    <row r="221" spans="1:10" ht="15" customHeight="1">
      <c r="A221" s="4" t="s">
        <v>41</v>
      </c>
      <c r="B221" s="125">
        <v>2054704898</v>
      </c>
      <c r="C221" s="125">
        <v>2042972980.0000143</v>
      </c>
      <c r="D221" s="125">
        <v>2221748149.0000043</v>
      </c>
      <c r="E221" s="125">
        <v>2351399360.9999909</v>
      </c>
      <c r="F221" s="125">
        <v>2284572584.999999</v>
      </c>
      <c r="G221" s="126">
        <f t="shared" si="24"/>
        <v>11.187382052953041</v>
      </c>
      <c r="H221" s="127">
        <f t="shared" si="25"/>
        <v>11.82588352196332</v>
      </c>
      <c r="I221" s="227">
        <f t="shared" si="26"/>
        <v>2.827702862193064</v>
      </c>
      <c r="J221" s="227">
        <f t="shared" si="27"/>
        <v>-2.8420002619874936</v>
      </c>
    </row>
    <row r="222" spans="1:10" ht="15" customHeight="1">
      <c r="A222" s="4" t="s">
        <v>42</v>
      </c>
      <c r="B222" s="125">
        <v>520066266</v>
      </c>
      <c r="C222" s="125">
        <v>553192422.99999928</v>
      </c>
      <c r="D222" s="125">
        <v>596291257.00000083</v>
      </c>
      <c r="E222" s="125">
        <v>621346921.0000006</v>
      </c>
      <c r="F222" s="125">
        <v>703765852</v>
      </c>
      <c r="G222" s="126">
        <f t="shared" si="24"/>
        <v>35.322342172449225</v>
      </c>
      <c r="H222" s="127">
        <f t="shared" si="25"/>
        <v>27.218996996276815</v>
      </c>
      <c r="I222" s="227">
        <f t="shared" si="26"/>
        <v>18.023842164098511</v>
      </c>
      <c r="J222" s="227">
        <f t="shared" si="27"/>
        <v>13.264559333029879</v>
      </c>
    </row>
    <row r="223" spans="1:10" ht="15" customHeight="1">
      <c r="A223" s="4" t="s">
        <v>43</v>
      </c>
      <c r="B223" s="125">
        <v>311926100</v>
      </c>
      <c r="C223" s="125">
        <v>299490070.99999976</v>
      </c>
      <c r="D223" s="125">
        <v>291233324.99999726</v>
      </c>
      <c r="E223" s="125">
        <v>297897554.99999982</v>
      </c>
      <c r="F223" s="125">
        <v>310613993</v>
      </c>
      <c r="G223" s="126">
        <f t="shared" si="24"/>
        <v>-0.42064674934223945</v>
      </c>
      <c r="H223" s="127">
        <f t="shared" si="25"/>
        <v>3.714287409548291</v>
      </c>
      <c r="I223" s="227">
        <f t="shared" si="26"/>
        <v>6.6546876117294858</v>
      </c>
      <c r="J223" s="227">
        <f t="shared" si="27"/>
        <v>4.268728556701376</v>
      </c>
    </row>
    <row r="224" spans="1:10" ht="15" customHeight="1">
      <c r="A224" s="4" t="s">
        <v>5</v>
      </c>
      <c r="B224" s="125">
        <v>155010216</v>
      </c>
      <c r="C224" s="125">
        <v>184929297.99999997</v>
      </c>
      <c r="D224" s="125">
        <v>175590296.99999991</v>
      </c>
      <c r="E224" s="125">
        <v>201935545.00000012</v>
      </c>
      <c r="F224" s="125">
        <v>202237124</v>
      </c>
      <c r="G224" s="126">
        <f t="shared" si="24"/>
        <v>30.466964835401569</v>
      </c>
      <c r="H224" s="127">
        <f t="shared" si="25"/>
        <v>9.3591584390268139</v>
      </c>
      <c r="I224" s="227">
        <f t="shared" si="26"/>
        <v>15.175569183073989</v>
      </c>
      <c r="J224" s="227">
        <f t="shared" si="27"/>
        <v>0.14934418801794891</v>
      </c>
    </row>
    <row r="225" spans="1:10" ht="15" customHeight="1">
      <c r="A225" s="8" t="s">
        <v>6</v>
      </c>
      <c r="B225" s="85">
        <f>SUM(B197:B224)</f>
        <v>10141177207</v>
      </c>
      <c r="C225" s="85">
        <f>SUM(C197:C224)</f>
        <v>10437266372.000021</v>
      </c>
      <c r="D225" s="85">
        <f>SUM(D197:D224)</f>
        <v>11291451577.000002</v>
      </c>
      <c r="E225" s="85">
        <f>SUM(E197:E224)</f>
        <v>11423104094.999994</v>
      </c>
      <c r="F225" s="85">
        <f>SUM(F197:F224)</f>
        <v>11718172501.999994</v>
      </c>
      <c r="G225" s="232">
        <f t="shared" si="24"/>
        <v>15.550416512902117</v>
      </c>
      <c r="H225" s="172">
        <f t="shared" si="25"/>
        <v>12.272429239098955</v>
      </c>
      <c r="I225" s="233">
        <f t="shared" si="26"/>
        <v>3.7791502898457878</v>
      </c>
      <c r="J225" s="233">
        <f t="shared" si="27"/>
        <v>2.5830842873011619</v>
      </c>
    </row>
    <row r="227" spans="1:10" ht="15" customHeight="1">
      <c r="A227" s="32" t="s">
        <v>45</v>
      </c>
    </row>
  </sheetData>
  <phoneticPr fontId="23" type="noConversion"/>
  <hyperlinks>
    <hyperlink ref="M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A116"/>
  <sheetViews>
    <sheetView topLeftCell="A103" workbookViewId="0">
      <selection activeCell="A116" sqref="A116"/>
    </sheetView>
  </sheetViews>
  <sheetFormatPr defaultRowHeight="15"/>
  <cols>
    <col min="1" max="1" width="26.85546875" style="43" customWidth="1"/>
    <col min="2" max="2" width="15.85546875" style="114" bestFit="1" customWidth="1"/>
    <col min="3" max="3" width="15.85546875" style="116" bestFit="1" customWidth="1"/>
    <col min="4" max="5" width="15.85546875" style="114" bestFit="1" customWidth="1"/>
    <col min="6" max="6" width="15.85546875" style="116" bestFit="1" customWidth="1"/>
    <col min="7" max="7" width="9.7109375" style="114" customWidth="1"/>
    <col min="8" max="8" width="9.7109375" style="116" customWidth="1"/>
    <col min="9" max="9" width="9.7109375" style="114" customWidth="1"/>
    <col min="10" max="10" width="9.7109375" style="116" customWidth="1"/>
    <col min="11" max="11" width="14.7109375" style="116" customWidth="1"/>
    <col min="12" max="12" width="8" style="114" customWidth="1"/>
    <col min="13" max="13" width="5.7109375" style="116" customWidth="1"/>
    <col min="14" max="14" width="14.7109375" style="114" bestFit="1" customWidth="1"/>
    <col min="15" max="15" width="14.7109375" style="116" bestFit="1" customWidth="1"/>
    <col min="16" max="16" width="14.7109375" style="114" bestFit="1" customWidth="1"/>
    <col min="17" max="17" width="14.7109375" style="114" customWidth="1"/>
    <col min="18" max="18" width="7.42578125" style="116" bestFit="1" customWidth="1"/>
    <col min="19" max="19" width="10.7109375" style="114" customWidth="1"/>
    <col min="20" max="20" width="14.7109375" style="116" bestFit="1" customWidth="1"/>
    <col min="21" max="21" width="14.7109375" style="114" bestFit="1" customWidth="1"/>
    <col min="22" max="22" width="14.7109375" style="116" bestFit="1" customWidth="1"/>
    <col min="23" max="23" width="14.7109375" style="116" customWidth="1"/>
    <col min="24" max="24" width="9.140625" style="114"/>
    <col min="25" max="25" width="5.7109375" style="116" customWidth="1"/>
    <col min="26" max="26" width="14.7109375" style="114" bestFit="1" customWidth="1"/>
    <col min="27" max="27" width="14.7109375" style="116" bestFit="1" customWidth="1"/>
    <col min="28" max="28" width="14.7109375" style="43" bestFit="1" customWidth="1"/>
    <col min="29" max="29" width="14.7109375" style="43" customWidth="1"/>
    <col min="30" max="31" width="9.140625" style="43"/>
    <col min="32" max="34" width="14.7109375" style="43" bestFit="1" customWidth="1"/>
    <col min="35" max="35" width="14.7109375" style="43" customWidth="1"/>
    <col min="36" max="37" width="9.140625" style="43"/>
    <col min="38" max="40" width="15.85546875" style="43" bestFit="1" customWidth="1"/>
    <col min="41" max="41" width="15.85546875" style="43" customWidth="1"/>
    <col min="42" max="16384" width="9.140625" style="43"/>
  </cols>
  <sheetData>
    <row r="1" spans="1:27" s="22" customFormat="1" ht="15" customHeight="1">
      <c r="A1" s="137" t="str">
        <f>'Indice tavole'!C11</f>
        <v>Importazioni per provincia e area geografica di provenienza delle merci. Anni 2015-2019. Valori in milioni di euro e variazioni percentuali</v>
      </c>
      <c r="B1" s="20"/>
      <c r="C1" s="21"/>
      <c r="D1" s="20"/>
      <c r="E1" s="20"/>
      <c r="F1" s="21"/>
      <c r="G1" s="20"/>
      <c r="H1" s="21"/>
      <c r="I1" s="20"/>
      <c r="J1" s="21"/>
      <c r="K1" s="21"/>
      <c r="L1" s="20"/>
      <c r="M1" s="21"/>
      <c r="N1" s="20"/>
      <c r="P1" s="20"/>
      <c r="Q1" s="20"/>
      <c r="R1" s="21"/>
      <c r="S1" s="121" t="s">
        <v>110</v>
      </c>
      <c r="T1" s="21"/>
      <c r="U1" s="20"/>
      <c r="V1" s="21"/>
      <c r="W1" s="21"/>
      <c r="X1" s="20"/>
      <c r="Y1" s="21"/>
      <c r="Z1" s="20"/>
      <c r="AA1" s="21"/>
    </row>
    <row r="2" spans="1:27" s="22" customFormat="1" ht="15" customHeight="1">
      <c r="A2" s="137"/>
      <c r="B2" s="20"/>
      <c r="C2" s="21"/>
      <c r="D2" s="20"/>
      <c r="E2" s="20"/>
      <c r="F2" s="21"/>
      <c r="G2" s="20"/>
      <c r="H2" s="21"/>
      <c r="I2" s="20"/>
      <c r="J2" s="21"/>
      <c r="K2" s="21"/>
      <c r="L2" s="20"/>
      <c r="M2" s="21"/>
      <c r="N2" s="20"/>
      <c r="P2" s="20"/>
      <c r="Q2" s="20"/>
      <c r="R2" s="21"/>
      <c r="S2" s="121"/>
      <c r="T2" s="21"/>
      <c r="U2" s="20"/>
      <c r="V2" s="21"/>
      <c r="W2" s="21"/>
      <c r="X2" s="20"/>
      <c r="Y2" s="21"/>
      <c r="Z2" s="20"/>
      <c r="AA2" s="21"/>
    </row>
    <row r="3" spans="1:27" s="22" customFormat="1" ht="15" customHeight="1">
      <c r="A3" s="22" t="s">
        <v>9</v>
      </c>
      <c r="B3" s="123"/>
      <c r="C3" s="123"/>
      <c r="D3" s="123"/>
      <c r="E3" s="123"/>
      <c r="F3" s="123"/>
      <c r="G3" s="123"/>
      <c r="H3" s="123"/>
      <c r="I3" s="138"/>
    </row>
    <row r="4" spans="1:27" s="32" customFormat="1" ht="30" customHeight="1">
      <c r="A4" s="134" t="s">
        <v>114</v>
      </c>
      <c r="B4" s="124">
        <v>2015</v>
      </c>
      <c r="C4" s="124">
        <v>2016</v>
      </c>
      <c r="D4" s="124">
        <v>2017</v>
      </c>
      <c r="E4" s="12">
        <v>2018</v>
      </c>
      <c r="F4" s="12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27">
      <c r="A5" s="4" t="s">
        <v>330</v>
      </c>
      <c r="B5" s="125">
        <v>298833551.9999994</v>
      </c>
      <c r="C5" s="125">
        <v>316809725</v>
      </c>
      <c r="D5" s="125">
        <v>354267998.99999964</v>
      </c>
      <c r="E5" s="125">
        <v>391753942</v>
      </c>
      <c r="F5" s="125">
        <v>386375264.00000018</v>
      </c>
      <c r="G5" s="126">
        <f>IFERROR(F5/B5*100-100,"")</f>
        <v>29.29447226193696</v>
      </c>
      <c r="H5" s="126">
        <f>IFERROR(F5/C5*100-100,"")</f>
        <v>21.95814506641176</v>
      </c>
      <c r="I5" s="126">
        <f>IFERROR(F5/D5*100-100,"")</f>
        <v>9.0629876507701539</v>
      </c>
      <c r="J5" s="162">
        <f>IFERROR(F5/E5*100-100,"")</f>
        <v>-1.3729735487894175</v>
      </c>
    </row>
    <row r="6" spans="1:27">
      <c r="A6" s="4" t="s">
        <v>331</v>
      </c>
      <c r="B6" s="125">
        <v>97271499.999999896</v>
      </c>
      <c r="C6" s="125">
        <v>100940816</v>
      </c>
      <c r="D6" s="125">
        <v>112187122.99999996</v>
      </c>
      <c r="E6" s="125">
        <v>110413819</v>
      </c>
      <c r="F6" s="125">
        <v>105214510.00000004</v>
      </c>
      <c r="G6" s="126">
        <f t="shared" ref="G6:G17" si="0">IFERROR(F6/B6*100-100,"")</f>
        <v>8.1658142415817139</v>
      </c>
      <c r="H6" s="126">
        <f t="shared" ref="H6:H17" si="1">IFERROR(F6/C6*100-100,"")</f>
        <v>4.2338611568189037</v>
      </c>
      <c r="I6" s="126">
        <f t="shared" ref="I6:I17" si="2">IFERROR(F6/D6*100-100,"")</f>
        <v>-6.2151633926826975</v>
      </c>
      <c r="J6" s="127">
        <f t="shared" ref="J6:J17" si="3">IFERROR(F6/E6*100-100,"")</f>
        <v>-4.7089295951260937</v>
      </c>
    </row>
    <row r="7" spans="1:27">
      <c r="A7" s="4" t="s">
        <v>127</v>
      </c>
      <c r="B7" s="125">
        <v>19428632.000000004</v>
      </c>
      <c r="C7" s="125">
        <v>27604426</v>
      </c>
      <c r="D7" s="125">
        <v>28995207.999999989</v>
      </c>
      <c r="E7" s="125">
        <v>24397983.00000003</v>
      </c>
      <c r="F7" s="125">
        <v>18479792</v>
      </c>
      <c r="G7" s="126">
        <f t="shared" si="0"/>
        <v>-4.8837200684021553</v>
      </c>
      <c r="H7" s="126">
        <f t="shared" si="1"/>
        <v>-33.05496734472942</v>
      </c>
      <c r="I7" s="126">
        <f t="shared" si="2"/>
        <v>-36.266047824178372</v>
      </c>
      <c r="J7" s="127">
        <f t="shared" si="3"/>
        <v>-24.256886317200994</v>
      </c>
    </row>
    <row r="8" spans="1:27">
      <c r="A8" s="4" t="s">
        <v>128</v>
      </c>
      <c r="B8" s="125">
        <v>2644502.0000000005</v>
      </c>
      <c r="C8" s="125">
        <v>8575919</v>
      </c>
      <c r="D8" s="125">
        <v>16400385.999999998</v>
      </c>
      <c r="E8" s="125">
        <v>17421649.999999989</v>
      </c>
      <c r="F8" s="125">
        <v>8050027.0000000009</v>
      </c>
      <c r="G8" s="126">
        <f t="shared" si="0"/>
        <v>204.40616040373573</v>
      </c>
      <c r="H8" s="126">
        <f t="shared" si="1"/>
        <v>-6.132194112374421</v>
      </c>
      <c r="I8" s="126">
        <f t="shared" si="2"/>
        <v>-50.915624790782353</v>
      </c>
      <c r="J8" s="127">
        <f t="shared" si="3"/>
        <v>-53.792970241050611</v>
      </c>
    </row>
    <row r="9" spans="1:27">
      <c r="A9" s="4" t="s">
        <v>129</v>
      </c>
      <c r="B9" s="125">
        <v>5445538</v>
      </c>
      <c r="C9" s="125">
        <v>5144473</v>
      </c>
      <c r="D9" s="125">
        <v>3277624.0000000009</v>
      </c>
      <c r="E9" s="125">
        <v>709776.00000000023</v>
      </c>
      <c r="F9" s="125">
        <v>804939</v>
      </c>
      <c r="G9" s="126">
        <f t="shared" si="0"/>
        <v>-85.218375117389684</v>
      </c>
      <c r="H9" s="126">
        <f t="shared" si="1"/>
        <v>-84.35332443187086</v>
      </c>
      <c r="I9" s="126">
        <f t="shared" si="2"/>
        <v>-75.441386809469307</v>
      </c>
      <c r="J9" s="127">
        <f t="shared" si="3"/>
        <v>13.407469398796195</v>
      </c>
    </row>
    <row r="10" spans="1:27">
      <c r="A10" s="4" t="s">
        <v>130</v>
      </c>
      <c r="B10" s="125">
        <v>2152090</v>
      </c>
      <c r="C10" s="125">
        <v>2196034</v>
      </c>
      <c r="D10" s="125">
        <v>1474341</v>
      </c>
      <c r="E10" s="125">
        <v>1235036</v>
      </c>
      <c r="F10" s="125">
        <v>885950</v>
      </c>
      <c r="G10" s="126">
        <f t="shared" si="0"/>
        <v>-58.833041369087724</v>
      </c>
      <c r="H10" s="126">
        <f t="shared" si="1"/>
        <v>-59.656817699543815</v>
      </c>
      <c r="I10" s="126">
        <f t="shared" si="2"/>
        <v>-39.908745670099385</v>
      </c>
      <c r="J10" s="127">
        <f t="shared" si="3"/>
        <v>-28.265248948208793</v>
      </c>
    </row>
    <row r="11" spans="1:27">
      <c r="A11" s="4" t="s">
        <v>131</v>
      </c>
      <c r="B11" s="125">
        <v>4429514.9999999981</v>
      </c>
      <c r="C11" s="125">
        <v>4225056</v>
      </c>
      <c r="D11" s="125">
        <v>17351699.000000011</v>
      </c>
      <c r="E11" s="125">
        <v>40526359.999999993</v>
      </c>
      <c r="F11" s="125">
        <v>16580995</v>
      </c>
      <c r="G11" s="126">
        <f t="shared" si="0"/>
        <v>274.32980811669012</v>
      </c>
      <c r="H11" s="126">
        <f t="shared" si="1"/>
        <v>292.44438416910924</v>
      </c>
      <c r="I11" s="126">
        <f t="shared" si="2"/>
        <v>-4.4416630325365247</v>
      </c>
      <c r="J11" s="127">
        <f t="shared" si="3"/>
        <v>-59.085901127068894</v>
      </c>
    </row>
    <row r="12" spans="1:27">
      <c r="A12" s="4" t="s">
        <v>329</v>
      </c>
      <c r="B12" s="125">
        <v>8925235.9999999981</v>
      </c>
      <c r="C12" s="125">
        <v>8472195</v>
      </c>
      <c r="D12" s="125">
        <v>7068394.9999999991</v>
      </c>
      <c r="E12" s="125">
        <v>7509797.0000000009</v>
      </c>
      <c r="F12" s="125">
        <v>7359073</v>
      </c>
      <c r="G12" s="126">
        <f t="shared" si="0"/>
        <v>-17.547580814669757</v>
      </c>
      <c r="H12" s="126">
        <f t="shared" si="1"/>
        <v>-13.138531395936951</v>
      </c>
      <c r="I12" s="126">
        <f t="shared" si="2"/>
        <v>4.1123621416177372</v>
      </c>
      <c r="J12" s="127">
        <f t="shared" si="3"/>
        <v>-2.0070316148359382</v>
      </c>
    </row>
    <row r="13" spans="1:27">
      <c r="A13" s="4" t="s">
        <v>132</v>
      </c>
      <c r="B13" s="125">
        <v>5413056.0000000009</v>
      </c>
      <c r="C13" s="125">
        <v>5297555</v>
      </c>
      <c r="D13" s="125">
        <v>6038358.0000000019</v>
      </c>
      <c r="E13" s="125">
        <v>5218396.0000000009</v>
      </c>
      <c r="F13" s="125">
        <v>3897732.9999999995</v>
      </c>
      <c r="G13" s="126">
        <f t="shared" si="0"/>
        <v>-27.993854118634673</v>
      </c>
      <c r="H13" s="126">
        <f t="shared" si="1"/>
        <v>-26.42392575442824</v>
      </c>
      <c r="I13" s="126">
        <f t="shared" si="2"/>
        <v>-35.450448615335517</v>
      </c>
      <c r="J13" s="127">
        <f t="shared" si="3"/>
        <v>-25.307834054755546</v>
      </c>
    </row>
    <row r="14" spans="1:27">
      <c r="A14" s="4" t="s">
        <v>133</v>
      </c>
      <c r="B14" s="125">
        <v>415560665</v>
      </c>
      <c r="C14" s="125">
        <v>420163238</v>
      </c>
      <c r="D14" s="125">
        <v>272045804.00000018</v>
      </c>
      <c r="E14" s="125">
        <v>331508337.99999988</v>
      </c>
      <c r="F14" s="125">
        <v>318902577.99999988</v>
      </c>
      <c r="G14" s="126">
        <f t="shared" si="0"/>
        <v>-23.259681471536794</v>
      </c>
      <c r="H14" s="126">
        <f t="shared" si="1"/>
        <v>-24.100314078405901</v>
      </c>
      <c r="I14" s="126">
        <f t="shared" si="2"/>
        <v>17.22385470058552</v>
      </c>
      <c r="J14" s="127">
        <f t="shared" si="3"/>
        <v>-3.8025468909925308</v>
      </c>
    </row>
    <row r="15" spans="1:27">
      <c r="A15" s="4" t="s">
        <v>136</v>
      </c>
      <c r="B15" s="125">
        <v>506026</v>
      </c>
      <c r="C15" s="125">
        <v>419170</v>
      </c>
      <c r="D15" s="125">
        <v>504303</v>
      </c>
      <c r="E15" s="125">
        <v>274637</v>
      </c>
      <c r="F15" s="125">
        <v>688299</v>
      </c>
      <c r="G15" s="126">
        <f t="shared" si="0"/>
        <v>36.020481161047059</v>
      </c>
      <c r="H15" s="126">
        <f t="shared" si="1"/>
        <v>64.205215067872217</v>
      </c>
      <c r="I15" s="126">
        <f t="shared" si="2"/>
        <v>36.485208297392631</v>
      </c>
      <c r="J15" s="127">
        <f t="shared" si="3"/>
        <v>150.62136565721298</v>
      </c>
    </row>
    <row r="16" spans="1:27">
      <c r="A16" s="4" t="s">
        <v>135</v>
      </c>
      <c r="B16" s="125">
        <v>0</v>
      </c>
      <c r="C16" s="125">
        <v>0</v>
      </c>
      <c r="D16" s="125"/>
      <c r="E16" s="125">
        <v>7863</v>
      </c>
      <c r="F16" s="125">
        <v>3113</v>
      </c>
      <c r="G16" s="126" t="str">
        <f t="shared" si="0"/>
        <v/>
      </c>
      <c r="H16" s="126" t="str">
        <f t="shared" si="1"/>
        <v/>
      </c>
      <c r="I16" s="126" t="str">
        <f t="shared" si="2"/>
        <v/>
      </c>
      <c r="J16" s="234">
        <f t="shared" si="3"/>
        <v>-60.40951290855908</v>
      </c>
    </row>
    <row r="17" spans="1:27" s="32" customFormat="1" ht="15" customHeight="1">
      <c r="A17" s="139" t="s">
        <v>134</v>
      </c>
      <c r="B17" s="9">
        <f>SUM(B5:B16)</f>
        <v>860610311.99999928</v>
      </c>
      <c r="C17" s="9">
        <f>SUM(C5:C16)</f>
        <v>899848607</v>
      </c>
      <c r="D17" s="9">
        <f>SUM(D5:D16)</f>
        <v>819611239.99999976</v>
      </c>
      <c r="E17" s="9">
        <f>SUM(E5:E16)</f>
        <v>930977596.99999988</v>
      </c>
      <c r="F17" s="9">
        <f>SUM(F5:F16)</f>
        <v>867242273.00000012</v>
      </c>
      <c r="G17" s="232">
        <f t="shared" si="0"/>
        <v>0.77061137979958971</v>
      </c>
      <c r="H17" s="172">
        <f t="shared" si="1"/>
        <v>-3.6235355310162589</v>
      </c>
      <c r="I17" s="233">
        <f t="shared" si="2"/>
        <v>5.8114177399519775</v>
      </c>
      <c r="J17" s="233">
        <f t="shared" si="3"/>
        <v>-6.846064202337601</v>
      </c>
    </row>
    <row r="18" spans="1:27">
      <c r="A18" s="32" t="s">
        <v>45</v>
      </c>
      <c r="F18" s="114"/>
      <c r="G18" s="140"/>
      <c r="H18" s="141"/>
      <c r="I18" s="142"/>
      <c r="J18" s="114"/>
    </row>
    <row r="19" spans="1:27">
      <c r="A19" s="32"/>
      <c r="F19" s="114"/>
      <c r="G19" s="235"/>
      <c r="H19" s="236"/>
      <c r="I19" s="237"/>
      <c r="J19" s="114"/>
    </row>
    <row r="20" spans="1:27">
      <c r="A20" s="32" t="s">
        <v>12</v>
      </c>
      <c r="B20" s="123"/>
      <c r="C20" s="123"/>
      <c r="D20" s="123"/>
      <c r="E20" s="123"/>
      <c r="F20" s="123"/>
      <c r="G20" s="123"/>
      <c r="H20" s="123"/>
      <c r="I20" s="138"/>
      <c r="J20" s="114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ht="30">
      <c r="A21" s="134" t="s">
        <v>114</v>
      </c>
      <c r="B21" s="124">
        <v>2015</v>
      </c>
      <c r="C21" s="124">
        <v>2016</v>
      </c>
      <c r="D21" s="124">
        <v>2017</v>
      </c>
      <c r="E21" s="12">
        <v>2018</v>
      </c>
      <c r="F21" s="12">
        <v>2019</v>
      </c>
      <c r="G21" s="3" t="s">
        <v>585</v>
      </c>
      <c r="H21" s="3" t="s">
        <v>586</v>
      </c>
      <c r="I21" s="147" t="s">
        <v>587</v>
      </c>
      <c r="J21" s="3" t="s">
        <v>588</v>
      </c>
    </row>
    <row r="22" spans="1:27">
      <c r="A22" s="4" t="s">
        <v>330</v>
      </c>
      <c r="B22" s="125">
        <v>3270947434.0000114</v>
      </c>
      <c r="C22" s="125">
        <v>3175631085</v>
      </c>
      <c r="D22" s="125">
        <v>3468078846.0000057</v>
      </c>
      <c r="E22" s="125">
        <v>3575184730.9999557</v>
      </c>
      <c r="F22" s="125">
        <v>3834966064.0000014</v>
      </c>
      <c r="G22" s="126">
        <f>IFERROR(F22/B22*100-100,"")</f>
        <v>17.243280162110608</v>
      </c>
      <c r="H22" s="126">
        <f>IFERROR(F22/C22*100-100,"")</f>
        <v>20.762329167085895</v>
      </c>
      <c r="I22" s="126">
        <f>IFERROR(F22/D22*100-100,"")</f>
        <v>10.57897568918176</v>
      </c>
      <c r="J22" s="162">
        <f>IFERROR(F22/E22*100-100,"")</f>
        <v>7.2662352450634415</v>
      </c>
    </row>
    <row r="23" spans="1:27">
      <c r="A23" s="4" t="s">
        <v>331</v>
      </c>
      <c r="B23" s="125">
        <v>881276984.9999994</v>
      </c>
      <c r="C23" s="125">
        <v>895367555</v>
      </c>
      <c r="D23" s="125">
        <v>973816732.99999917</v>
      </c>
      <c r="E23" s="125">
        <v>967361111.00000226</v>
      </c>
      <c r="F23" s="125">
        <v>929076476.00000036</v>
      </c>
      <c r="G23" s="126">
        <f t="shared" ref="G23:G35" si="4">IFERROR(F23/B23*100-100,"")</f>
        <v>5.4238896298875829</v>
      </c>
      <c r="H23" s="126">
        <f t="shared" ref="H23:H35" si="5">IFERROR(F23/C23*100-100,"")</f>
        <v>3.7648137696926369</v>
      </c>
      <c r="I23" s="126">
        <f t="shared" ref="I23:I35" si="6">IFERROR(F23/D23*100-100,"")</f>
        <v>-4.5943200074380854</v>
      </c>
      <c r="J23" s="127">
        <f t="shared" ref="J23:J35" si="7">IFERROR(F23/E23*100-100,"")</f>
        <v>-3.9576363536493062</v>
      </c>
    </row>
    <row r="24" spans="1:27">
      <c r="A24" s="4" t="s">
        <v>127</v>
      </c>
      <c r="B24" s="125">
        <v>323618485.00000072</v>
      </c>
      <c r="C24" s="125">
        <v>325070049</v>
      </c>
      <c r="D24" s="125">
        <v>324139669.99999964</v>
      </c>
      <c r="E24" s="125">
        <v>368204408.99999982</v>
      </c>
      <c r="F24" s="125">
        <v>366110503.99999982</v>
      </c>
      <c r="G24" s="126">
        <f t="shared" si="4"/>
        <v>13.130281788445728</v>
      </c>
      <c r="H24" s="126">
        <f t="shared" si="5"/>
        <v>12.625111149504846</v>
      </c>
      <c r="I24" s="126">
        <f t="shared" si="6"/>
        <v>12.948379320556541</v>
      </c>
      <c r="J24" s="127">
        <f t="shared" si="7"/>
        <v>-0.56868004532775274</v>
      </c>
    </row>
    <row r="25" spans="1:27">
      <c r="A25" s="4" t="s">
        <v>128</v>
      </c>
      <c r="B25" s="125">
        <v>28225035.999999981</v>
      </c>
      <c r="C25" s="125">
        <v>26815627</v>
      </c>
      <c r="D25" s="125">
        <v>28236469.999999978</v>
      </c>
      <c r="E25" s="125">
        <v>63143282</v>
      </c>
      <c r="F25" s="125">
        <v>45611935</v>
      </c>
      <c r="G25" s="126">
        <f t="shared" si="4"/>
        <v>61.600980774657046</v>
      </c>
      <c r="H25" s="126">
        <f t="shared" si="5"/>
        <v>70.094605656619564</v>
      </c>
      <c r="I25" s="126">
        <f t="shared" si="6"/>
        <v>61.535542509386033</v>
      </c>
      <c r="J25" s="127">
        <f t="shared" si="7"/>
        <v>-27.764389883946791</v>
      </c>
    </row>
    <row r="26" spans="1:27">
      <c r="A26" s="4" t="s">
        <v>129</v>
      </c>
      <c r="B26" s="125">
        <v>37400708.000000015</v>
      </c>
      <c r="C26" s="125">
        <v>42649605</v>
      </c>
      <c r="D26" s="125">
        <v>40622533.000000015</v>
      </c>
      <c r="E26" s="125">
        <v>35617638</v>
      </c>
      <c r="F26" s="125">
        <v>38243202</v>
      </c>
      <c r="G26" s="126">
        <f t="shared" si="4"/>
        <v>2.2526151109224486</v>
      </c>
      <c r="H26" s="126">
        <f t="shared" si="5"/>
        <v>-10.331638475901471</v>
      </c>
      <c r="I26" s="126">
        <f t="shared" si="6"/>
        <v>-5.8571704526648176</v>
      </c>
      <c r="J26" s="127">
        <f t="shared" si="7"/>
        <v>7.3715275560945344</v>
      </c>
    </row>
    <row r="27" spans="1:27">
      <c r="A27" s="4" t="s">
        <v>130</v>
      </c>
      <c r="B27" s="125">
        <v>86267899.00000003</v>
      </c>
      <c r="C27" s="125">
        <v>24568959</v>
      </c>
      <c r="D27" s="125">
        <v>26120940.999999993</v>
      </c>
      <c r="E27" s="125">
        <v>15343063.999999987</v>
      </c>
      <c r="F27" s="125">
        <v>8437092</v>
      </c>
      <c r="G27" s="126">
        <f t="shared" si="4"/>
        <v>-90.219893960788369</v>
      </c>
      <c r="H27" s="126">
        <f t="shared" si="5"/>
        <v>-65.659546259163847</v>
      </c>
      <c r="I27" s="126">
        <f t="shared" si="6"/>
        <v>-67.699892588096262</v>
      </c>
      <c r="J27" s="127">
        <f t="shared" si="7"/>
        <v>-45.010383845104165</v>
      </c>
    </row>
    <row r="28" spans="1:27">
      <c r="A28" s="4" t="s">
        <v>131</v>
      </c>
      <c r="B28" s="125">
        <v>115889168.00000016</v>
      </c>
      <c r="C28" s="125">
        <v>84687238</v>
      </c>
      <c r="D28" s="125">
        <v>85219208.999999955</v>
      </c>
      <c r="E28" s="125">
        <v>99863963.000000119</v>
      </c>
      <c r="F28" s="125">
        <v>99665630.000000045</v>
      </c>
      <c r="G28" s="126">
        <f t="shared" si="4"/>
        <v>-13.999184117017819</v>
      </c>
      <c r="H28" s="126">
        <f t="shared" si="5"/>
        <v>17.686716858093817</v>
      </c>
      <c r="I28" s="126">
        <f t="shared" si="6"/>
        <v>16.952071216713719</v>
      </c>
      <c r="J28" s="127">
        <f t="shared" si="7"/>
        <v>-0.19860317379961145</v>
      </c>
    </row>
    <row r="29" spans="1:27">
      <c r="A29" s="4" t="s">
        <v>329</v>
      </c>
      <c r="B29" s="125">
        <v>114308900.00000001</v>
      </c>
      <c r="C29" s="125">
        <v>102475521</v>
      </c>
      <c r="D29" s="125">
        <v>98857769.999999955</v>
      </c>
      <c r="E29" s="125">
        <v>113198262.99999999</v>
      </c>
      <c r="F29" s="125">
        <v>99829120.000000015</v>
      </c>
      <c r="G29" s="126">
        <f t="shared" si="4"/>
        <v>-12.667237634164962</v>
      </c>
      <c r="H29" s="126">
        <f t="shared" si="5"/>
        <v>-2.5824713787012428</v>
      </c>
      <c r="I29" s="126">
        <f t="shared" si="6"/>
        <v>0.98257324639232024</v>
      </c>
      <c r="J29" s="127">
        <f t="shared" si="7"/>
        <v>-11.810378221086282</v>
      </c>
    </row>
    <row r="30" spans="1:27">
      <c r="A30" s="4" t="s">
        <v>132</v>
      </c>
      <c r="B30" s="125">
        <v>165249666.99999997</v>
      </c>
      <c r="C30" s="125">
        <v>151510627</v>
      </c>
      <c r="D30" s="125">
        <v>187952276.99999988</v>
      </c>
      <c r="E30" s="125">
        <v>165349297.00000012</v>
      </c>
      <c r="F30" s="125">
        <v>136939722.00000006</v>
      </c>
      <c r="G30" s="126">
        <f t="shared" si="4"/>
        <v>-17.131619998967935</v>
      </c>
      <c r="H30" s="126">
        <f t="shared" si="5"/>
        <v>-9.6170844834533824</v>
      </c>
      <c r="I30" s="126">
        <f t="shared" si="6"/>
        <v>-27.141227451051236</v>
      </c>
      <c r="J30" s="127">
        <f t="shared" si="7"/>
        <v>-17.181551730455823</v>
      </c>
    </row>
    <row r="31" spans="1:27">
      <c r="A31" s="4" t="s">
        <v>133</v>
      </c>
      <c r="B31" s="125">
        <v>969078489.99999869</v>
      </c>
      <c r="C31" s="125">
        <v>948011608</v>
      </c>
      <c r="D31" s="125">
        <v>1144858500.9999971</v>
      </c>
      <c r="E31" s="125">
        <v>1187349929.9999964</v>
      </c>
      <c r="F31" s="125">
        <v>1261655114.9999981</v>
      </c>
      <c r="G31" s="126">
        <f t="shared" si="4"/>
        <v>30.191220630642619</v>
      </c>
      <c r="H31" s="126">
        <f t="shared" si="5"/>
        <v>33.084353013533786</v>
      </c>
      <c r="I31" s="126">
        <f t="shared" si="6"/>
        <v>10.201838384218036</v>
      </c>
      <c r="J31" s="127">
        <f t="shared" si="7"/>
        <v>6.2580695987409314</v>
      </c>
    </row>
    <row r="32" spans="1:27">
      <c r="A32" s="4" t="s">
        <v>136</v>
      </c>
      <c r="B32" s="125">
        <v>11483981.000000004</v>
      </c>
      <c r="C32" s="125">
        <v>9316669</v>
      </c>
      <c r="D32" s="125">
        <v>9653060.9999999963</v>
      </c>
      <c r="E32" s="125">
        <v>9991695</v>
      </c>
      <c r="F32" s="125">
        <v>10347679</v>
      </c>
      <c r="G32" s="126">
        <f t="shared" si="4"/>
        <v>-9.8946698013520233</v>
      </c>
      <c r="H32" s="126">
        <f t="shared" si="5"/>
        <v>11.066294187332403</v>
      </c>
      <c r="I32" s="126">
        <f t="shared" si="6"/>
        <v>7.1958314569855446</v>
      </c>
      <c r="J32" s="127">
        <f t="shared" si="7"/>
        <v>3.5627989044901796</v>
      </c>
    </row>
    <row r="33" spans="1:10">
      <c r="A33" s="4" t="s">
        <v>135</v>
      </c>
      <c r="B33" s="125">
        <v>0</v>
      </c>
      <c r="C33" s="125">
        <v>0</v>
      </c>
      <c r="D33" s="125"/>
      <c r="E33" s="125">
        <v>6668</v>
      </c>
      <c r="F33" s="125">
        <v>0</v>
      </c>
      <c r="G33" s="126" t="str">
        <f t="shared" si="4"/>
        <v/>
      </c>
      <c r="H33" s="126" t="str">
        <f t="shared" si="5"/>
        <v/>
      </c>
      <c r="I33" s="126" t="str">
        <f t="shared" si="6"/>
        <v/>
      </c>
      <c r="J33" s="234">
        <f t="shared" si="7"/>
        <v>-100</v>
      </c>
    </row>
    <row r="34" spans="1:10">
      <c r="A34" s="139" t="s">
        <v>134</v>
      </c>
      <c r="B34" s="9">
        <f>SUM(B22:B33)</f>
        <v>6003746753.0000105</v>
      </c>
      <c r="C34" s="9">
        <f>SUM(C22:C33)</f>
        <v>5786104543</v>
      </c>
      <c r="D34" s="9">
        <f>SUM(D22:D33)</f>
        <v>6387556011.0000019</v>
      </c>
      <c r="E34" s="9">
        <f>SUM(E22:E33)</f>
        <v>6600614050.9999542</v>
      </c>
      <c r="F34" s="9">
        <f>SUM(F22:F33)</f>
        <v>6830882539</v>
      </c>
      <c r="G34" s="232">
        <f t="shared" si="4"/>
        <v>13.77699326819004</v>
      </c>
      <c r="H34" s="172">
        <f t="shared" si="5"/>
        <v>18.056673332388499</v>
      </c>
      <c r="I34" s="233">
        <f t="shared" si="6"/>
        <v>6.9404718680594897</v>
      </c>
      <c r="J34" s="233">
        <f t="shared" si="7"/>
        <v>3.4885919131290706</v>
      </c>
    </row>
    <row r="35" spans="1:10">
      <c r="F35" s="114"/>
      <c r="G35" s="126" t="str">
        <f t="shared" si="4"/>
        <v/>
      </c>
      <c r="H35" s="126" t="str">
        <f t="shared" si="5"/>
        <v/>
      </c>
      <c r="I35" s="126" t="str">
        <f t="shared" si="6"/>
        <v/>
      </c>
      <c r="J35" s="162" t="str">
        <f t="shared" si="7"/>
        <v/>
      </c>
    </row>
    <row r="36" spans="1:10">
      <c r="A36" s="43" t="s">
        <v>13</v>
      </c>
      <c r="B36" s="123"/>
      <c r="C36" s="123"/>
      <c r="D36" s="123"/>
      <c r="E36" s="123"/>
      <c r="F36" s="123"/>
      <c r="G36" s="123"/>
      <c r="H36" s="123"/>
      <c r="I36" s="138"/>
      <c r="J36" s="114"/>
    </row>
    <row r="37" spans="1:10" ht="30">
      <c r="A37" s="143" t="s">
        <v>114</v>
      </c>
      <c r="B37" s="69">
        <v>2015</v>
      </c>
      <c r="C37" s="69">
        <v>2016</v>
      </c>
      <c r="D37" s="69">
        <v>2017</v>
      </c>
      <c r="E37" s="69">
        <v>2018</v>
      </c>
      <c r="F37" s="12">
        <v>2019</v>
      </c>
      <c r="G37" s="3" t="s">
        <v>585</v>
      </c>
      <c r="H37" s="3" t="s">
        <v>586</v>
      </c>
      <c r="I37" s="147" t="s">
        <v>587</v>
      </c>
      <c r="J37" s="3" t="s">
        <v>588</v>
      </c>
    </row>
    <row r="38" spans="1:10">
      <c r="A38" s="4" t="s">
        <v>330</v>
      </c>
      <c r="B38" s="144">
        <v>914324194.00000167</v>
      </c>
      <c r="C38" s="125">
        <v>786668874</v>
      </c>
      <c r="D38" s="144">
        <v>800860914.99999845</v>
      </c>
      <c r="E38" s="144">
        <v>1120700705.0000029</v>
      </c>
      <c r="F38" s="125">
        <v>1297661185.999999</v>
      </c>
      <c r="G38" s="126">
        <f>IFERROR(F38/B38*100-100,"")</f>
        <v>41.925718964404524</v>
      </c>
      <c r="H38" s="126">
        <f>IFERROR(F38/C38*100-100,"")</f>
        <v>64.95646756706418</v>
      </c>
      <c r="I38" s="126">
        <f>IFERROR(F38/D38*100-100,"")</f>
        <v>62.033277151501608</v>
      </c>
      <c r="J38" s="162">
        <f>IFERROR(F38/E38*100-100,"")</f>
        <v>15.790164154487243</v>
      </c>
    </row>
    <row r="39" spans="1:10">
      <c r="A39" s="4" t="s">
        <v>331</v>
      </c>
      <c r="B39" s="144">
        <v>237633582.99999955</v>
      </c>
      <c r="C39" s="125">
        <v>242887776</v>
      </c>
      <c r="D39" s="144">
        <v>237876379.99999988</v>
      </c>
      <c r="E39" s="144">
        <v>251683049.99999934</v>
      </c>
      <c r="F39" s="125">
        <v>316581952.00000006</v>
      </c>
      <c r="G39" s="126">
        <f t="shared" ref="G39:G50" si="8">IFERROR(F39/B39*100-100,"")</f>
        <v>33.222732243195054</v>
      </c>
      <c r="H39" s="126">
        <f t="shared" ref="H39:H50" si="9">IFERROR(F39/C39*100-100,"")</f>
        <v>30.340833620214823</v>
      </c>
      <c r="I39" s="126">
        <f t="shared" ref="I39:I50" si="10">IFERROR(F39/D39*100-100,"")</f>
        <v>33.086753716363177</v>
      </c>
      <c r="J39" s="127">
        <f t="shared" ref="J39:J50" si="11">IFERROR(F39/E39*100-100,"")</f>
        <v>25.785964529594224</v>
      </c>
    </row>
    <row r="40" spans="1:10">
      <c r="A40" s="4" t="s">
        <v>127</v>
      </c>
      <c r="B40" s="144">
        <v>50240538.000000045</v>
      </c>
      <c r="C40" s="125">
        <v>42740997</v>
      </c>
      <c r="D40" s="144">
        <v>45637460.000000007</v>
      </c>
      <c r="E40" s="144">
        <v>64981442.999999993</v>
      </c>
      <c r="F40" s="125">
        <v>76679893</v>
      </c>
      <c r="G40" s="126">
        <f t="shared" si="8"/>
        <v>52.625541151649145</v>
      </c>
      <c r="H40" s="126">
        <f t="shared" si="9"/>
        <v>79.405953024446291</v>
      </c>
      <c r="I40" s="126">
        <f t="shared" si="10"/>
        <v>68.019633432710748</v>
      </c>
      <c r="J40" s="127">
        <f t="shared" si="11"/>
        <v>18.002755032694509</v>
      </c>
    </row>
    <row r="41" spans="1:10">
      <c r="A41" s="4" t="s">
        <v>128</v>
      </c>
      <c r="B41" s="144">
        <v>963708686</v>
      </c>
      <c r="C41" s="125">
        <v>762383346</v>
      </c>
      <c r="D41" s="144">
        <v>1050413041.0000001</v>
      </c>
      <c r="E41" s="144">
        <v>1345179256.0000002</v>
      </c>
      <c r="F41" s="125">
        <v>1178797809</v>
      </c>
      <c r="G41" s="126">
        <f t="shared" si="8"/>
        <v>22.318894301218322</v>
      </c>
      <c r="H41" s="126">
        <f t="shared" si="9"/>
        <v>54.620089117214263</v>
      </c>
      <c r="I41" s="126">
        <f t="shared" si="10"/>
        <v>12.222312841601507</v>
      </c>
      <c r="J41" s="127">
        <f t="shared" si="11"/>
        <v>-12.368719355273811</v>
      </c>
    </row>
    <row r="42" spans="1:10">
      <c r="A42" s="4" t="s">
        <v>129</v>
      </c>
      <c r="B42" s="144">
        <v>19769544</v>
      </c>
      <c r="C42" s="125">
        <v>22915490</v>
      </c>
      <c r="D42" s="144">
        <v>57843108.000000007</v>
      </c>
      <c r="E42" s="144">
        <v>29517649.000000015</v>
      </c>
      <c r="F42" s="125">
        <v>26502252</v>
      </c>
      <c r="G42" s="126">
        <f t="shared" si="8"/>
        <v>34.055960016073215</v>
      </c>
      <c r="H42" s="126">
        <f t="shared" si="9"/>
        <v>15.652128756574683</v>
      </c>
      <c r="I42" s="126">
        <f t="shared" si="10"/>
        <v>-54.182524217059715</v>
      </c>
      <c r="J42" s="127">
        <f t="shared" si="11"/>
        <v>-10.215573062746344</v>
      </c>
    </row>
    <row r="43" spans="1:10">
      <c r="A43" s="4" t="s">
        <v>130</v>
      </c>
      <c r="B43" s="144">
        <v>4441980.9999999991</v>
      </c>
      <c r="C43" s="125">
        <v>20093625</v>
      </c>
      <c r="D43" s="144">
        <v>35084275.999999993</v>
      </c>
      <c r="E43" s="144">
        <v>39798214.000000007</v>
      </c>
      <c r="F43" s="125">
        <v>16540134.999999998</v>
      </c>
      <c r="G43" s="126">
        <f t="shared" si="8"/>
        <v>272.35942702141233</v>
      </c>
      <c r="H43" s="126">
        <f t="shared" si="9"/>
        <v>-17.684663668203243</v>
      </c>
      <c r="I43" s="126">
        <f t="shared" si="10"/>
        <v>-52.855988819606821</v>
      </c>
      <c r="J43" s="127">
        <f t="shared" si="11"/>
        <v>-58.44000688071079</v>
      </c>
    </row>
    <row r="44" spans="1:10">
      <c r="A44" s="4" t="s">
        <v>131</v>
      </c>
      <c r="B44" s="144">
        <v>17752575</v>
      </c>
      <c r="C44" s="125">
        <v>13516687</v>
      </c>
      <c r="D44" s="144">
        <v>33199673.999999993</v>
      </c>
      <c r="E44" s="144">
        <v>30647196.999999952</v>
      </c>
      <c r="F44" s="125">
        <v>14689835</v>
      </c>
      <c r="G44" s="126">
        <f t="shared" si="8"/>
        <v>-17.252370430768494</v>
      </c>
      <c r="H44" s="126">
        <f t="shared" si="9"/>
        <v>8.6792569806491713</v>
      </c>
      <c r="I44" s="126">
        <f t="shared" si="10"/>
        <v>-55.753074563322507</v>
      </c>
      <c r="J44" s="127">
        <f t="shared" si="11"/>
        <v>-52.067932998897014</v>
      </c>
    </row>
    <row r="45" spans="1:10">
      <c r="A45" s="4" t="s">
        <v>329</v>
      </c>
      <c r="B45" s="144">
        <v>14699639.000000004</v>
      </c>
      <c r="C45" s="125">
        <v>18364232</v>
      </c>
      <c r="D45" s="144">
        <v>36018525.999999993</v>
      </c>
      <c r="E45" s="144">
        <v>24558204</v>
      </c>
      <c r="F45" s="125">
        <v>192918453</v>
      </c>
      <c r="G45" s="126">
        <f t="shared" si="8"/>
        <v>1212.4026583237858</v>
      </c>
      <c r="H45" s="126">
        <f t="shared" si="9"/>
        <v>950.51195715671633</v>
      </c>
      <c r="I45" s="126">
        <f t="shared" si="10"/>
        <v>435.60896134394852</v>
      </c>
      <c r="J45" s="127">
        <f t="shared" si="11"/>
        <v>685.5560325176873</v>
      </c>
    </row>
    <row r="46" spans="1:10">
      <c r="A46" s="4" t="s">
        <v>132</v>
      </c>
      <c r="B46" s="144">
        <v>12854323</v>
      </c>
      <c r="C46" s="125">
        <v>7098279</v>
      </c>
      <c r="D46" s="144">
        <v>11538837.000000002</v>
      </c>
      <c r="E46" s="144">
        <v>10758200.999999991</v>
      </c>
      <c r="F46" s="125">
        <v>9304111</v>
      </c>
      <c r="G46" s="126">
        <f t="shared" si="8"/>
        <v>-27.618817420411787</v>
      </c>
      <c r="H46" s="126">
        <f t="shared" si="9"/>
        <v>31.075588885700313</v>
      </c>
      <c r="I46" s="126">
        <f t="shared" si="10"/>
        <v>-19.366995131311768</v>
      </c>
      <c r="J46" s="127">
        <f t="shared" si="11"/>
        <v>-13.516107386355685</v>
      </c>
    </row>
    <row r="47" spans="1:10">
      <c r="A47" s="4" t="s">
        <v>133</v>
      </c>
      <c r="B47" s="144">
        <v>39366752.000000015</v>
      </c>
      <c r="C47" s="125">
        <v>43413484</v>
      </c>
      <c r="D47" s="144">
        <v>47667443.999999978</v>
      </c>
      <c r="E47" s="144">
        <v>53185926.00000006</v>
      </c>
      <c r="F47" s="125">
        <v>47611875.999999985</v>
      </c>
      <c r="G47" s="126">
        <f t="shared" si="8"/>
        <v>20.944384743755265</v>
      </c>
      <c r="H47" s="126">
        <f t="shared" si="9"/>
        <v>9.6707096808908091</v>
      </c>
      <c r="I47" s="126">
        <f t="shared" si="10"/>
        <v>-0.11657432271802293</v>
      </c>
      <c r="J47" s="127">
        <f t="shared" si="11"/>
        <v>-10.480310148214897</v>
      </c>
    </row>
    <row r="48" spans="1:10">
      <c r="A48" s="4" t="s">
        <v>136</v>
      </c>
      <c r="B48" s="144">
        <v>2524102.9999999995</v>
      </c>
      <c r="C48" s="125">
        <v>1564150</v>
      </c>
      <c r="D48" s="144">
        <v>4619140.9999999991</v>
      </c>
      <c r="E48" s="144">
        <v>1678333.0000000005</v>
      </c>
      <c r="F48" s="125">
        <v>1843969</v>
      </c>
      <c r="G48" s="126">
        <f t="shared" si="8"/>
        <v>-26.945572347879605</v>
      </c>
      <c r="H48" s="126">
        <f t="shared" si="9"/>
        <v>17.889524661956969</v>
      </c>
      <c r="I48" s="126">
        <f t="shared" si="10"/>
        <v>-60.079828695421931</v>
      </c>
      <c r="J48" s="127">
        <f t="shared" si="11"/>
        <v>9.8690784248417742</v>
      </c>
    </row>
    <row r="49" spans="1:10">
      <c r="A49" s="4" t="s">
        <v>135</v>
      </c>
      <c r="B49" s="144">
        <v>72819</v>
      </c>
      <c r="C49" s="125">
        <v>0</v>
      </c>
      <c r="D49" s="144"/>
      <c r="E49" s="144">
        <v>0</v>
      </c>
      <c r="F49" s="125">
        <v>0</v>
      </c>
      <c r="G49" s="126">
        <f t="shared" si="8"/>
        <v>-100</v>
      </c>
      <c r="H49" s="126" t="str">
        <f t="shared" si="9"/>
        <v/>
      </c>
      <c r="I49" s="126" t="str">
        <f t="shared" si="10"/>
        <v/>
      </c>
      <c r="J49" s="234" t="str">
        <f t="shared" si="11"/>
        <v/>
      </c>
    </row>
    <row r="50" spans="1:10">
      <c r="A50" s="139" t="s">
        <v>134</v>
      </c>
      <c r="B50" s="9">
        <f>SUM(B38:B49)</f>
        <v>2277388737.000001</v>
      </c>
      <c r="C50" s="9">
        <f>SUM(C38:C49)</f>
        <v>1961646940</v>
      </c>
      <c r="D50" s="9">
        <f>SUM(D38:D49)</f>
        <v>2360758801.9999986</v>
      </c>
      <c r="E50" s="9">
        <f>SUM(E38:E49)</f>
        <v>2972688178.0000024</v>
      </c>
      <c r="F50" s="9">
        <f>SUM(F38:F49)</f>
        <v>3179131470.999999</v>
      </c>
      <c r="G50" s="232">
        <f t="shared" si="8"/>
        <v>39.59546823735775</v>
      </c>
      <c r="H50" s="172">
        <f t="shared" si="9"/>
        <v>62.064406503241571</v>
      </c>
      <c r="I50" s="233">
        <f t="shared" si="10"/>
        <v>34.665662087405451</v>
      </c>
      <c r="J50" s="233">
        <f t="shared" si="11"/>
        <v>6.9446669357325419</v>
      </c>
    </row>
    <row r="51" spans="1:10">
      <c r="F51" s="114"/>
      <c r="G51" s="116"/>
      <c r="H51" s="114"/>
      <c r="I51" s="116"/>
      <c r="J51" s="114"/>
    </row>
    <row r="52" spans="1:10">
      <c r="A52" s="43" t="s">
        <v>10</v>
      </c>
      <c r="B52" s="123"/>
      <c r="C52" s="123"/>
      <c r="D52" s="123"/>
      <c r="E52" s="123"/>
      <c r="F52" s="123"/>
      <c r="G52" s="123"/>
      <c r="H52" s="123"/>
      <c r="I52" s="138"/>
      <c r="J52" s="114"/>
    </row>
    <row r="53" spans="1:10" ht="30">
      <c r="A53" s="134" t="s">
        <v>114</v>
      </c>
      <c r="B53" s="124">
        <v>2015</v>
      </c>
      <c r="C53" s="124">
        <v>2016</v>
      </c>
      <c r="D53" s="124">
        <v>2017</v>
      </c>
      <c r="E53" s="12">
        <v>2018</v>
      </c>
      <c r="F53" s="12">
        <v>2019</v>
      </c>
      <c r="G53" s="3" t="s">
        <v>585</v>
      </c>
      <c r="H53" s="3" t="s">
        <v>586</v>
      </c>
      <c r="I53" s="147" t="s">
        <v>587</v>
      </c>
      <c r="J53" s="3" t="s">
        <v>588</v>
      </c>
    </row>
    <row r="54" spans="1:10">
      <c r="A54" s="4" t="s">
        <v>330</v>
      </c>
      <c r="B54" s="125">
        <v>2249273663.0000005</v>
      </c>
      <c r="C54" s="125">
        <v>2399745121</v>
      </c>
      <c r="D54" s="125">
        <v>2603907931.999999</v>
      </c>
      <c r="E54" s="125">
        <v>2722090571.999979</v>
      </c>
      <c r="F54" s="125">
        <v>2732183906.9999948</v>
      </c>
      <c r="G54" s="126">
        <f>IFERROR(F54/B54*100-100,"")</f>
        <v>21.469608253710931</v>
      </c>
      <c r="H54" s="126">
        <f>IFERROR(F54/C54*100-100,"")</f>
        <v>13.853087275429644</v>
      </c>
      <c r="I54" s="126">
        <f>IFERROR(F54/D54*100-100,"")</f>
        <v>4.9262868868589464</v>
      </c>
      <c r="J54" s="162">
        <f>IFERROR(F54/E54*100-100,"")</f>
        <v>0.37079350348727758</v>
      </c>
    </row>
    <row r="55" spans="1:10">
      <c r="A55" s="4" t="s">
        <v>331</v>
      </c>
      <c r="B55" s="125">
        <v>1431627100.9999995</v>
      </c>
      <c r="C55" s="125">
        <v>1528037964</v>
      </c>
      <c r="D55" s="125">
        <v>1674138779.9999952</v>
      </c>
      <c r="E55" s="125">
        <v>1683996411.0000033</v>
      </c>
      <c r="F55" s="125">
        <v>1532535859</v>
      </c>
      <c r="G55" s="126">
        <f t="shared" ref="G55:G66" si="12">IFERROR(F55/B55*100-100,"")</f>
        <v>7.0485364470618919</v>
      </c>
      <c r="H55" s="126">
        <f t="shared" ref="H55:H66" si="13">IFERROR(F55/C55*100-100,"")</f>
        <v>0.29435754254598123</v>
      </c>
      <c r="I55" s="126">
        <f t="shared" ref="I55:I66" si="14">IFERROR(F55/D55*100-100,"")</f>
        <v>-8.4582546376469168</v>
      </c>
      <c r="J55" s="127">
        <f t="shared" ref="J55:J66" si="15">IFERROR(F55/E55*100-100,"")</f>
        <v>-8.9941137053885996</v>
      </c>
    </row>
    <row r="56" spans="1:10">
      <c r="A56" s="4" t="s">
        <v>127</v>
      </c>
      <c r="B56" s="125">
        <v>323214780.99999976</v>
      </c>
      <c r="C56" s="125">
        <v>310988706</v>
      </c>
      <c r="D56" s="125">
        <v>333334097.9999994</v>
      </c>
      <c r="E56" s="125">
        <v>374389110.99999887</v>
      </c>
      <c r="F56" s="125">
        <v>389721625.99999994</v>
      </c>
      <c r="G56" s="126">
        <f t="shared" si="12"/>
        <v>20.576671894222628</v>
      </c>
      <c r="H56" s="126">
        <f t="shared" si="13"/>
        <v>25.316970835590396</v>
      </c>
      <c r="I56" s="126">
        <f t="shared" si="14"/>
        <v>16.916219594192455</v>
      </c>
      <c r="J56" s="127">
        <f t="shared" si="15"/>
        <v>4.0953421318925933</v>
      </c>
    </row>
    <row r="57" spans="1:10">
      <c r="A57" s="4" t="s">
        <v>128</v>
      </c>
      <c r="B57" s="125">
        <v>25797887.000000011</v>
      </c>
      <c r="C57" s="125">
        <v>47333043</v>
      </c>
      <c r="D57" s="125">
        <v>28483789.999999978</v>
      </c>
      <c r="E57" s="125">
        <v>39596350.000000022</v>
      </c>
      <c r="F57" s="125">
        <v>45744741.000000007</v>
      </c>
      <c r="G57" s="126">
        <f t="shared" si="12"/>
        <v>77.31972002203122</v>
      </c>
      <c r="H57" s="126">
        <f t="shared" si="13"/>
        <v>-3.3555881881500653</v>
      </c>
      <c r="I57" s="126">
        <f t="shared" si="14"/>
        <v>60.59920747906105</v>
      </c>
      <c r="J57" s="127">
        <f t="shared" si="15"/>
        <v>15.527671111099849</v>
      </c>
    </row>
    <row r="58" spans="1:10">
      <c r="A58" s="4" t="s">
        <v>129</v>
      </c>
      <c r="B58" s="125">
        <v>263214463.99999994</v>
      </c>
      <c r="C58" s="125">
        <v>241065702</v>
      </c>
      <c r="D58" s="125">
        <v>228614886.00000027</v>
      </c>
      <c r="E58" s="125">
        <v>231298437.99999964</v>
      </c>
      <c r="F58" s="125">
        <v>219718922.99999997</v>
      </c>
      <c r="G58" s="126">
        <f t="shared" si="12"/>
        <v>-16.524753366137205</v>
      </c>
      <c r="H58" s="126">
        <f t="shared" si="13"/>
        <v>-8.8551705294019882</v>
      </c>
      <c r="I58" s="126">
        <f t="shared" si="14"/>
        <v>-3.891243984873455</v>
      </c>
      <c r="J58" s="127">
        <f t="shared" si="15"/>
        <v>-5.0063092081926186</v>
      </c>
    </row>
    <row r="59" spans="1:10">
      <c r="A59" s="4" t="s">
        <v>130</v>
      </c>
      <c r="B59" s="125">
        <v>67623724.000000015</v>
      </c>
      <c r="C59" s="125">
        <v>23255894</v>
      </c>
      <c r="D59" s="125">
        <v>19656365.000000011</v>
      </c>
      <c r="E59" s="125">
        <v>20238728.000000011</v>
      </c>
      <c r="F59" s="125">
        <v>13515400</v>
      </c>
      <c r="G59" s="126">
        <f t="shared" si="12"/>
        <v>-80.013818818969511</v>
      </c>
      <c r="H59" s="126">
        <f t="shared" si="13"/>
        <v>-41.88398003534072</v>
      </c>
      <c r="I59" s="126">
        <f t="shared" si="14"/>
        <v>-31.241610541928821</v>
      </c>
      <c r="J59" s="127">
        <f t="shared" si="15"/>
        <v>-33.220111461550388</v>
      </c>
    </row>
    <row r="60" spans="1:10">
      <c r="A60" s="4" t="s">
        <v>131</v>
      </c>
      <c r="B60" s="125">
        <v>105817386.99999994</v>
      </c>
      <c r="C60" s="125">
        <v>101084832</v>
      </c>
      <c r="D60" s="125">
        <v>98779641.999999985</v>
      </c>
      <c r="E60" s="125">
        <v>79029809.000000075</v>
      </c>
      <c r="F60" s="125">
        <v>71953891.000000015</v>
      </c>
      <c r="G60" s="126">
        <f t="shared" si="12"/>
        <v>-32.001825938113498</v>
      </c>
      <c r="H60" s="126">
        <f t="shared" si="13"/>
        <v>-28.818310743198325</v>
      </c>
      <c r="I60" s="126">
        <f t="shared" si="14"/>
        <v>-27.157165643503717</v>
      </c>
      <c r="J60" s="127">
        <f t="shared" si="15"/>
        <v>-8.9534798192414371</v>
      </c>
    </row>
    <row r="61" spans="1:10">
      <c r="A61" s="4" t="s">
        <v>329</v>
      </c>
      <c r="B61" s="125">
        <v>62662850.999999844</v>
      </c>
      <c r="C61" s="125">
        <v>53295078</v>
      </c>
      <c r="D61" s="125">
        <v>64720980.999999985</v>
      </c>
      <c r="E61" s="125">
        <v>62869861.00000006</v>
      </c>
      <c r="F61" s="125">
        <v>59331080</v>
      </c>
      <c r="G61" s="126">
        <f t="shared" si="12"/>
        <v>-5.3169795929008217</v>
      </c>
      <c r="H61" s="126">
        <f t="shared" si="13"/>
        <v>11.325627481021797</v>
      </c>
      <c r="I61" s="126">
        <f t="shared" si="14"/>
        <v>-8.3279037442278394</v>
      </c>
      <c r="J61" s="127">
        <f t="shared" si="15"/>
        <v>-5.6287399776501132</v>
      </c>
    </row>
    <row r="62" spans="1:10">
      <c r="A62" s="4" t="s">
        <v>132</v>
      </c>
      <c r="B62" s="125">
        <v>257220956.00000039</v>
      </c>
      <c r="C62" s="125">
        <v>257072671</v>
      </c>
      <c r="D62" s="125">
        <v>260819614.99999946</v>
      </c>
      <c r="E62" s="125">
        <v>283082961.99999994</v>
      </c>
      <c r="F62" s="125">
        <v>280087776.00000012</v>
      </c>
      <c r="G62" s="126">
        <f t="shared" si="12"/>
        <v>8.8899521856997268</v>
      </c>
      <c r="H62" s="126">
        <f t="shared" si="13"/>
        <v>8.9527622327462808</v>
      </c>
      <c r="I62" s="126">
        <f t="shared" si="14"/>
        <v>7.387542919270345</v>
      </c>
      <c r="J62" s="127">
        <f t="shared" si="15"/>
        <v>-1.058059439126481</v>
      </c>
    </row>
    <row r="63" spans="1:10">
      <c r="A63" s="4" t="s">
        <v>133</v>
      </c>
      <c r="B63" s="125">
        <v>1748259048.0000021</v>
      </c>
      <c r="C63" s="125">
        <v>1732394340</v>
      </c>
      <c r="D63" s="125">
        <v>1610419727.9999971</v>
      </c>
      <c r="E63" s="125">
        <v>1636446827</v>
      </c>
      <c r="F63" s="125">
        <v>1648088328</v>
      </c>
      <c r="G63" s="126">
        <f t="shared" si="12"/>
        <v>-5.729741259717585</v>
      </c>
      <c r="H63" s="126">
        <f t="shared" si="13"/>
        <v>-4.8664446687120915</v>
      </c>
      <c r="I63" s="126">
        <f t="shared" si="14"/>
        <v>2.339054803233438</v>
      </c>
      <c r="J63" s="127">
        <f t="shared" si="15"/>
        <v>0.71138889500868174</v>
      </c>
    </row>
    <row r="64" spans="1:10">
      <c r="A64" s="4" t="s">
        <v>136</v>
      </c>
      <c r="B64" s="125">
        <v>4602659</v>
      </c>
      <c r="C64" s="125">
        <v>5073713</v>
      </c>
      <c r="D64" s="125">
        <v>4658380.0000000019</v>
      </c>
      <c r="E64" s="125">
        <v>5437111.9999999991</v>
      </c>
      <c r="F64" s="125">
        <v>4833376</v>
      </c>
      <c r="G64" s="126">
        <f t="shared" si="12"/>
        <v>5.0126894041031562</v>
      </c>
      <c r="H64" s="126">
        <f t="shared" si="13"/>
        <v>-4.7369056941139576</v>
      </c>
      <c r="I64" s="126">
        <f t="shared" si="14"/>
        <v>3.7565849071994535</v>
      </c>
      <c r="J64" s="127">
        <f t="shared" si="15"/>
        <v>-11.103983143992608</v>
      </c>
    </row>
    <row r="65" spans="1:10">
      <c r="A65" s="4" t="s">
        <v>135</v>
      </c>
      <c r="B65" s="125">
        <v>0</v>
      </c>
      <c r="C65" s="125">
        <v>0</v>
      </c>
      <c r="D65" s="125"/>
      <c r="E65" s="125"/>
      <c r="F65" s="125">
        <v>8117</v>
      </c>
      <c r="G65" s="126" t="str">
        <f t="shared" si="12"/>
        <v/>
      </c>
      <c r="H65" s="126" t="str">
        <f t="shared" si="13"/>
        <v/>
      </c>
      <c r="I65" s="126" t="str">
        <f>IFERROR(F65/D65*100-100,"")</f>
        <v/>
      </c>
      <c r="J65" s="234" t="str">
        <f>IFERROR(F65/E65*100-100,"")</f>
        <v/>
      </c>
    </row>
    <row r="66" spans="1:10">
      <c r="A66" s="139" t="s">
        <v>134</v>
      </c>
      <c r="B66" s="9">
        <f>SUM(B54:B65)</f>
        <v>6539314521.0000019</v>
      </c>
      <c r="C66" s="9">
        <f>SUM(C54:C65)</f>
        <v>6699347064</v>
      </c>
      <c r="D66" s="9">
        <f>SUM(D54:D65)</f>
        <v>6927534196.9999895</v>
      </c>
      <c r="E66" s="9">
        <f>SUM(E54:E65)</f>
        <v>7138476180.9999819</v>
      </c>
      <c r="F66" s="9">
        <f>SUM(F54:F65)</f>
        <v>6997723023.9999943</v>
      </c>
      <c r="G66" s="232">
        <f t="shared" si="12"/>
        <v>7.0100390725646378</v>
      </c>
      <c r="H66" s="172">
        <f t="shared" si="13"/>
        <v>4.4538065747237425</v>
      </c>
      <c r="I66" s="233">
        <f t="shared" si="14"/>
        <v>1.0131862940554015</v>
      </c>
      <c r="J66" s="233">
        <f t="shared" si="15"/>
        <v>-1.9717535427886048</v>
      </c>
    </row>
    <row r="67" spans="1:10">
      <c r="F67" s="114"/>
      <c r="G67" s="116"/>
      <c r="H67" s="114"/>
      <c r="I67" s="116"/>
      <c r="J67" s="114"/>
    </row>
    <row r="68" spans="1:10">
      <c r="A68" s="43" t="s">
        <v>11</v>
      </c>
      <c r="B68" s="123"/>
      <c r="C68" s="123"/>
      <c r="D68" s="123"/>
      <c r="E68" s="123"/>
      <c r="F68" s="123"/>
      <c r="G68" s="123"/>
      <c r="H68" s="123"/>
      <c r="I68" s="138"/>
      <c r="J68" s="114"/>
    </row>
    <row r="69" spans="1:10" ht="30">
      <c r="A69" s="134" t="s">
        <v>114</v>
      </c>
      <c r="B69" s="124">
        <v>2015</v>
      </c>
      <c r="C69" s="124">
        <v>2016</v>
      </c>
      <c r="D69" s="124">
        <v>2017</v>
      </c>
      <c r="E69" s="12">
        <v>2018</v>
      </c>
      <c r="F69" s="12">
        <v>2019</v>
      </c>
      <c r="G69" s="3" t="s">
        <v>585</v>
      </c>
      <c r="H69" s="3" t="s">
        <v>586</v>
      </c>
      <c r="I69" s="147" t="s">
        <v>587</v>
      </c>
      <c r="J69" s="3" t="s">
        <v>588</v>
      </c>
    </row>
    <row r="70" spans="1:10">
      <c r="A70" s="4" t="s">
        <v>330</v>
      </c>
      <c r="B70" s="125">
        <v>2095474281.0000019</v>
      </c>
      <c r="C70" s="125">
        <v>2022538265</v>
      </c>
      <c r="D70" s="125">
        <v>2187373938.9999914</v>
      </c>
      <c r="E70" s="125">
        <v>2435537105.9999804</v>
      </c>
      <c r="F70" s="125">
        <v>2565335425.999999</v>
      </c>
      <c r="G70" s="126">
        <f>IFERROR(F70/B70*100-100,"")</f>
        <v>22.422663416120287</v>
      </c>
      <c r="H70" s="126">
        <f>IFERROR(F70/C70*100-100,"")</f>
        <v>26.837423567855168</v>
      </c>
      <c r="I70" s="126">
        <f>IFERROR(F70/D70*100-100,"")</f>
        <v>17.279235171504411</v>
      </c>
      <c r="J70" s="162">
        <f>IFERROR(F70/E70*100-100,"")</f>
        <v>5.3293509542621393</v>
      </c>
    </row>
    <row r="71" spans="1:10">
      <c r="A71" s="4" t="s">
        <v>331</v>
      </c>
      <c r="B71" s="125">
        <v>613246871.99999845</v>
      </c>
      <c r="C71" s="125">
        <v>690550860</v>
      </c>
      <c r="D71" s="125">
        <v>721943213.0000025</v>
      </c>
      <c r="E71" s="125">
        <v>798203829.9999975</v>
      </c>
      <c r="F71" s="125">
        <v>738044822.00000072</v>
      </c>
      <c r="G71" s="126">
        <f t="shared" ref="G71:G82" si="16">IFERROR(F71/B71*100-100,"")</f>
        <v>20.350360629316427</v>
      </c>
      <c r="H71" s="126">
        <f t="shared" ref="H71:H82" si="17">IFERROR(F71/C71*100-100,"")</f>
        <v>6.8776921080079063</v>
      </c>
      <c r="I71" s="126">
        <f t="shared" ref="I71:I82" si="18">IFERROR(F71/D71*100-100,"")</f>
        <v>2.2303151702318473</v>
      </c>
      <c r="J71" s="127">
        <f t="shared" ref="J71:J82" si="19">IFERROR(F71/E71*100-100,"")</f>
        <v>-7.5367977124335539</v>
      </c>
    </row>
    <row r="72" spans="1:10">
      <c r="A72" s="4" t="s">
        <v>127</v>
      </c>
      <c r="B72" s="125">
        <v>587471284.99999988</v>
      </c>
      <c r="C72" s="125">
        <v>689719918</v>
      </c>
      <c r="D72" s="125">
        <v>620661331.99999917</v>
      </c>
      <c r="E72" s="125">
        <v>461182264.9999997</v>
      </c>
      <c r="F72" s="125">
        <v>378021461.99999988</v>
      </c>
      <c r="G72" s="126">
        <f t="shared" si="16"/>
        <v>-35.652776288461496</v>
      </c>
      <c r="H72" s="126">
        <f t="shared" si="17"/>
        <v>-45.192033442189228</v>
      </c>
      <c r="I72" s="126">
        <f t="shared" si="18"/>
        <v>-39.093762973460002</v>
      </c>
      <c r="J72" s="127">
        <f t="shared" si="19"/>
        <v>-18.032090414404792</v>
      </c>
    </row>
    <row r="73" spans="1:10">
      <c r="A73" s="4" t="s">
        <v>128</v>
      </c>
      <c r="B73" s="125">
        <v>135982322.00000012</v>
      </c>
      <c r="C73" s="125">
        <v>109568449</v>
      </c>
      <c r="D73" s="125">
        <v>290608681.99999988</v>
      </c>
      <c r="E73" s="125">
        <v>223221715.00000006</v>
      </c>
      <c r="F73" s="125">
        <v>136517867</v>
      </c>
      <c r="G73" s="126">
        <f t="shared" si="16"/>
        <v>0.39383428090005168</v>
      </c>
      <c r="H73" s="126">
        <f t="shared" si="17"/>
        <v>24.595965577645444</v>
      </c>
      <c r="I73" s="126">
        <f t="shared" si="18"/>
        <v>-53.023472643532358</v>
      </c>
      <c r="J73" s="127">
        <f t="shared" si="19"/>
        <v>-38.842031116909951</v>
      </c>
    </row>
    <row r="74" spans="1:10">
      <c r="A74" s="4" t="s">
        <v>129</v>
      </c>
      <c r="B74" s="125">
        <v>214382137.99999991</v>
      </c>
      <c r="C74" s="125">
        <v>246088885</v>
      </c>
      <c r="D74" s="125">
        <v>224188804.00000018</v>
      </c>
      <c r="E74" s="125">
        <v>344789304.00000024</v>
      </c>
      <c r="F74" s="125">
        <v>121010012</v>
      </c>
      <c r="G74" s="126">
        <f t="shared" si="16"/>
        <v>-43.554060460018341</v>
      </c>
      <c r="H74" s="126">
        <f t="shared" si="17"/>
        <v>-50.82670556209802</v>
      </c>
      <c r="I74" s="126">
        <f t="shared" si="18"/>
        <v>-46.023168935769021</v>
      </c>
      <c r="J74" s="127">
        <f t="shared" si="19"/>
        <v>-64.903200129433273</v>
      </c>
    </row>
    <row r="75" spans="1:10">
      <c r="A75" s="4" t="s">
        <v>130</v>
      </c>
      <c r="B75" s="125">
        <v>70485876.999999955</v>
      </c>
      <c r="C75" s="125">
        <v>58811458</v>
      </c>
      <c r="D75" s="125">
        <v>46557871.999999985</v>
      </c>
      <c r="E75" s="125">
        <v>50803206.999999963</v>
      </c>
      <c r="F75" s="125">
        <v>32908071.000000004</v>
      </c>
      <c r="G75" s="126">
        <f t="shared" si="16"/>
        <v>-53.312532381486825</v>
      </c>
      <c r="H75" s="126">
        <f t="shared" si="17"/>
        <v>-44.044796508870768</v>
      </c>
      <c r="I75" s="126">
        <f t="shared" si="18"/>
        <v>-29.317922863828443</v>
      </c>
      <c r="J75" s="127">
        <f t="shared" si="19"/>
        <v>-35.224421954306877</v>
      </c>
    </row>
    <row r="76" spans="1:10">
      <c r="A76" s="4" t="s">
        <v>131</v>
      </c>
      <c r="B76" s="125">
        <v>112733210.99999991</v>
      </c>
      <c r="C76" s="125">
        <v>151372631</v>
      </c>
      <c r="D76" s="125">
        <v>230104057</v>
      </c>
      <c r="E76" s="125">
        <v>236284414.00000003</v>
      </c>
      <c r="F76" s="125">
        <v>152540095.99999997</v>
      </c>
      <c r="G76" s="126">
        <f t="shared" si="16"/>
        <v>35.310699169209414</v>
      </c>
      <c r="H76" s="126">
        <f t="shared" si="17"/>
        <v>0.77125236727897573</v>
      </c>
      <c r="I76" s="126">
        <f t="shared" si="18"/>
        <v>-33.708210976914685</v>
      </c>
      <c r="J76" s="127">
        <f t="shared" si="19"/>
        <v>-35.44216759045311</v>
      </c>
    </row>
    <row r="77" spans="1:10">
      <c r="A77" s="4" t="s">
        <v>329</v>
      </c>
      <c r="B77" s="125">
        <v>55111548.999999993</v>
      </c>
      <c r="C77" s="125">
        <v>96938300</v>
      </c>
      <c r="D77" s="125">
        <v>148630616.00000006</v>
      </c>
      <c r="E77" s="125">
        <v>163884048.00000009</v>
      </c>
      <c r="F77" s="125">
        <v>113490099.99999999</v>
      </c>
      <c r="G77" s="126">
        <f t="shared" si="16"/>
        <v>105.92798072142736</v>
      </c>
      <c r="H77" s="126">
        <f t="shared" si="17"/>
        <v>17.074572176322448</v>
      </c>
      <c r="I77" s="126">
        <f t="shared" si="18"/>
        <v>-23.642851618135026</v>
      </c>
      <c r="J77" s="127">
        <f t="shared" si="19"/>
        <v>-30.749757902001591</v>
      </c>
    </row>
    <row r="78" spans="1:10">
      <c r="A78" s="4" t="s">
        <v>132</v>
      </c>
      <c r="B78" s="125">
        <v>353009063.00000018</v>
      </c>
      <c r="C78" s="125">
        <v>365667066</v>
      </c>
      <c r="D78" s="125">
        <v>475108071.00000036</v>
      </c>
      <c r="E78" s="125">
        <v>422485887.00000018</v>
      </c>
      <c r="F78" s="125">
        <v>382936968</v>
      </c>
      <c r="G78" s="126">
        <f t="shared" si="16"/>
        <v>8.4779423920908812</v>
      </c>
      <c r="H78" s="126">
        <f t="shared" si="17"/>
        <v>4.7228486253667654</v>
      </c>
      <c r="I78" s="126">
        <f t="shared" si="18"/>
        <v>-19.400028883112839</v>
      </c>
      <c r="J78" s="127">
        <f t="shared" si="19"/>
        <v>-9.3610035783278533</v>
      </c>
    </row>
    <row r="79" spans="1:10">
      <c r="A79" s="4" t="s">
        <v>133</v>
      </c>
      <c r="B79" s="125">
        <v>658064970.00000012</v>
      </c>
      <c r="C79" s="125">
        <v>641846660</v>
      </c>
      <c r="D79" s="125">
        <v>739296359.99999797</v>
      </c>
      <c r="E79" s="125">
        <v>763320982.9999994</v>
      </c>
      <c r="F79" s="125">
        <v>744589878.00000012</v>
      </c>
      <c r="G79" s="126">
        <f t="shared" si="16"/>
        <v>13.148383813835267</v>
      </c>
      <c r="H79" s="126">
        <f t="shared" si="17"/>
        <v>16.007439845523237</v>
      </c>
      <c r="I79" s="126">
        <f t="shared" si="18"/>
        <v>0.7160211095861797</v>
      </c>
      <c r="J79" s="127">
        <f t="shared" si="19"/>
        <v>-2.4538962529737489</v>
      </c>
    </row>
    <row r="80" spans="1:10">
      <c r="A80" s="4" t="s">
        <v>136</v>
      </c>
      <c r="B80" s="125">
        <v>2559575</v>
      </c>
      <c r="C80" s="125">
        <v>4243144</v>
      </c>
      <c r="D80" s="125">
        <v>4726877.0000000009</v>
      </c>
      <c r="E80" s="125">
        <v>5705799.0000000009</v>
      </c>
      <c r="F80" s="125">
        <v>4547997</v>
      </c>
      <c r="G80" s="126">
        <f t="shared" si="16"/>
        <v>77.685631403651001</v>
      </c>
      <c r="H80" s="126">
        <f t="shared" si="17"/>
        <v>7.184601795272556</v>
      </c>
      <c r="I80" s="126">
        <f t="shared" si="18"/>
        <v>-3.7843167909806112</v>
      </c>
      <c r="J80" s="127">
        <f t="shared" si="19"/>
        <v>-20.291671683492538</v>
      </c>
    </row>
    <row r="81" spans="1:10">
      <c r="A81" s="4" t="s">
        <v>135</v>
      </c>
      <c r="B81" s="125">
        <v>0</v>
      </c>
      <c r="C81" s="125">
        <v>74010</v>
      </c>
      <c r="D81" s="125">
        <v>5983109</v>
      </c>
      <c r="E81" s="125">
        <v>318689</v>
      </c>
      <c r="F81" s="125">
        <v>16019932</v>
      </c>
      <c r="G81" s="126" t="str">
        <f t="shared" si="16"/>
        <v/>
      </c>
      <c r="H81" s="126">
        <f>IFERROR(F81/C81*100-100,"")</f>
        <v>21545.631671395757</v>
      </c>
      <c r="I81" s="126">
        <f t="shared" si="18"/>
        <v>167.75263495951685</v>
      </c>
      <c r="J81" s="234">
        <f t="shared" si="19"/>
        <v>4926.8230155417978</v>
      </c>
    </row>
    <row r="82" spans="1:10">
      <c r="A82" s="139" t="s">
        <v>134</v>
      </c>
      <c r="B82" s="9">
        <f>SUM(B70:B81)</f>
        <v>4898521143.000001</v>
      </c>
      <c r="C82" s="9">
        <f>SUM(C70:C81)</f>
        <v>5077419646</v>
      </c>
      <c r="D82" s="9">
        <f>SUM(D70:D81)</f>
        <v>5695182931.9999905</v>
      </c>
      <c r="E82" s="9">
        <f>SUM(E70:E81)</f>
        <v>5905737246.9999771</v>
      </c>
      <c r="F82" s="9">
        <f>SUM(F70:F81)</f>
        <v>5385962631</v>
      </c>
      <c r="G82" s="232">
        <f t="shared" si="16"/>
        <v>9.9507886925537434</v>
      </c>
      <c r="H82" s="172">
        <f t="shared" si="17"/>
        <v>6.0767674628405217</v>
      </c>
      <c r="I82" s="233">
        <f t="shared" si="18"/>
        <v>-5.4295060350484761</v>
      </c>
      <c r="J82" s="233">
        <f t="shared" si="19"/>
        <v>-8.8011808561922464</v>
      </c>
    </row>
    <row r="83" spans="1:10">
      <c r="F83" s="114"/>
      <c r="G83" s="116"/>
      <c r="H83" s="114"/>
      <c r="I83" s="116"/>
      <c r="J83" s="114"/>
    </row>
    <row r="84" spans="1:10">
      <c r="A84" s="43" t="s">
        <v>8</v>
      </c>
      <c r="B84" s="123"/>
      <c r="C84" s="123"/>
      <c r="D84" s="123"/>
      <c r="E84" s="123"/>
      <c r="F84" s="123"/>
      <c r="G84" s="123"/>
      <c r="H84" s="123"/>
      <c r="I84" s="138"/>
      <c r="J84" s="114"/>
    </row>
    <row r="85" spans="1:10" ht="30">
      <c r="A85" s="134" t="s">
        <v>114</v>
      </c>
      <c r="B85" s="124">
        <v>2015</v>
      </c>
      <c r="C85" s="124">
        <v>2016</v>
      </c>
      <c r="D85" s="124">
        <v>2017</v>
      </c>
      <c r="E85" s="12">
        <v>2018</v>
      </c>
      <c r="F85" s="12">
        <v>2019</v>
      </c>
      <c r="G85" s="3" t="s">
        <v>585</v>
      </c>
      <c r="H85" s="3" t="s">
        <v>586</v>
      </c>
      <c r="I85" s="147" t="s">
        <v>587</v>
      </c>
      <c r="J85" s="3" t="s">
        <v>588</v>
      </c>
    </row>
    <row r="86" spans="1:10">
      <c r="A86" s="4" t="s">
        <v>330</v>
      </c>
      <c r="B86" s="125">
        <v>3372183527.0000038</v>
      </c>
      <c r="C86" s="125">
        <v>3454555528</v>
      </c>
      <c r="D86" s="125">
        <v>3866051939.0000038</v>
      </c>
      <c r="E86" s="125">
        <v>4022583232.9999204</v>
      </c>
      <c r="F86" s="125">
        <v>3954084764.9999948</v>
      </c>
      <c r="G86" s="126">
        <f>IFERROR(F86/B86*100-100,"")</f>
        <v>17.255918408381163</v>
      </c>
      <c r="H86" s="126">
        <f>IFERROR(F86/C86*100-100,"")</f>
        <v>14.460014695123306</v>
      </c>
      <c r="I86" s="126">
        <f>IFERROR(F86/D86*100-100,"")</f>
        <v>2.277073029255817</v>
      </c>
      <c r="J86" s="162">
        <f>IFERROR(F86/E86*100-100,"")</f>
        <v>-1.70284774813328</v>
      </c>
    </row>
    <row r="87" spans="1:10">
      <c r="A87" s="4" t="s">
        <v>331</v>
      </c>
      <c r="B87" s="125">
        <v>1325274485.9999974</v>
      </c>
      <c r="C87" s="125">
        <v>1351816334</v>
      </c>
      <c r="D87" s="125">
        <v>1547400191.0000012</v>
      </c>
      <c r="E87" s="125">
        <v>1634008811.0000041</v>
      </c>
      <c r="F87" s="125">
        <v>1598730115.9999995</v>
      </c>
      <c r="G87" s="126">
        <f t="shared" ref="G87:G98" si="20">IFERROR(F87/B87*100-100,"")</f>
        <v>20.633886254413468</v>
      </c>
      <c r="H87" s="126">
        <f t="shared" ref="H87:H96" si="21">IFERROR(F87/C87*100-100,"")</f>
        <v>18.265335000753112</v>
      </c>
      <c r="I87" s="126">
        <f t="shared" ref="I87:I98" si="22">IFERROR(F87/D87*100-100,"")</f>
        <v>3.317171944177332</v>
      </c>
      <c r="J87" s="127">
        <f t="shared" ref="J87:J98" si="23">IFERROR(F87/E87*100-100,"")</f>
        <v>-2.1590272195909535</v>
      </c>
    </row>
    <row r="88" spans="1:10">
      <c r="A88" s="4" t="s">
        <v>127</v>
      </c>
      <c r="B88" s="125">
        <v>1130494379.0000002</v>
      </c>
      <c r="C88" s="125">
        <v>997266700</v>
      </c>
      <c r="D88" s="125">
        <v>1012316907.9999996</v>
      </c>
      <c r="E88" s="125">
        <v>848030055.99999666</v>
      </c>
      <c r="F88" s="125">
        <v>788753912.99999976</v>
      </c>
      <c r="G88" s="126">
        <f t="shared" si="20"/>
        <v>-30.229293692047662</v>
      </c>
      <c r="H88" s="126">
        <f t="shared" si="21"/>
        <v>-20.908427705447323</v>
      </c>
      <c r="I88" s="126">
        <f t="shared" si="22"/>
        <v>-22.084289339954395</v>
      </c>
      <c r="J88" s="127">
        <f t="shared" si="23"/>
        <v>-6.9898634583297223</v>
      </c>
    </row>
    <row r="89" spans="1:10">
      <c r="A89" s="4" t="s">
        <v>128</v>
      </c>
      <c r="B89" s="125">
        <v>45636727</v>
      </c>
      <c r="C89" s="125">
        <v>53208059</v>
      </c>
      <c r="D89" s="125">
        <v>51770067.00000003</v>
      </c>
      <c r="E89" s="125">
        <v>37598320.99999997</v>
      </c>
      <c r="F89" s="125">
        <v>33747990.999999993</v>
      </c>
      <c r="G89" s="126">
        <f>IFERROR(F89/B89*100-100,"")</f>
        <v>-26.050807718967235</v>
      </c>
      <c r="H89" s="126">
        <f t="shared" si="21"/>
        <v>-36.573534847418522</v>
      </c>
      <c r="I89" s="126">
        <f t="shared" si="22"/>
        <v>-34.811768738873809</v>
      </c>
      <c r="J89" s="127">
        <f t="shared" si="23"/>
        <v>-10.24069665238504</v>
      </c>
    </row>
    <row r="90" spans="1:10">
      <c r="A90" s="4" t="s">
        <v>129</v>
      </c>
      <c r="B90" s="125">
        <v>213337091.00000006</v>
      </c>
      <c r="C90" s="125">
        <v>223636178</v>
      </c>
      <c r="D90" s="125">
        <v>221830195.00000012</v>
      </c>
      <c r="E90" s="125">
        <v>226330782.99999979</v>
      </c>
      <c r="F90" s="125">
        <v>216469357</v>
      </c>
      <c r="G90" s="126">
        <f t="shared" si="20"/>
        <v>1.4682238261137286</v>
      </c>
      <c r="H90" s="126">
        <f t="shared" si="21"/>
        <v>-3.2046787170544491</v>
      </c>
      <c r="I90" s="126">
        <f>IFERROR(F90/D90*100-100,"")</f>
        <v>-2.4166403496152213</v>
      </c>
      <c r="J90" s="127">
        <f>IFERROR(F90/E90*100-100,"")</f>
        <v>-4.3570856201207988</v>
      </c>
    </row>
    <row r="91" spans="1:10">
      <c r="A91" s="4" t="s">
        <v>130</v>
      </c>
      <c r="B91" s="125">
        <v>474947914.99999988</v>
      </c>
      <c r="C91" s="125">
        <v>193081445</v>
      </c>
      <c r="D91" s="125">
        <v>92479753.999999851</v>
      </c>
      <c r="E91" s="125">
        <v>93447085.00000003</v>
      </c>
      <c r="F91" s="125">
        <v>61606979.999999993</v>
      </c>
      <c r="G91" s="126">
        <f t="shared" si="20"/>
        <v>-87.028687135093534</v>
      </c>
      <c r="H91" s="126">
        <f t="shared" si="21"/>
        <v>-68.092749668410661</v>
      </c>
      <c r="I91" s="126">
        <f t="shared" si="22"/>
        <v>-33.383278679569045</v>
      </c>
      <c r="J91" s="127">
        <f t="shared" si="23"/>
        <v>-34.072871293952119</v>
      </c>
    </row>
    <row r="92" spans="1:10">
      <c r="A92" s="4" t="s">
        <v>131</v>
      </c>
      <c r="B92" s="125">
        <v>366295361.00000012</v>
      </c>
      <c r="C92" s="125">
        <v>385077494</v>
      </c>
      <c r="D92" s="125">
        <v>443841947.00000024</v>
      </c>
      <c r="E92" s="125">
        <v>543824550.99999964</v>
      </c>
      <c r="F92" s="125">
        <v>451418537.9999997</v>
      </c>
      <c r="G92" s="126">
        <f t="shared" si="20"/>
        <v>23.238944868864863</v>
      </c>
      <c r="H92" s="126">
        <f t="shared" si="21"/>
        <v>17.227972300037791</v>
      </c>
      <c r="I92" s="126">
        <f t="shared" si="22"/>
        <v>1.7070470808833846</v>
      </c>
      <c r="J92" s="127">
        <f t="shared" si="23"/>
        <v>-16.991879610819566</v>
      </c>
    </row>
    <row r="93" spans="1:10">
      <c r="A93" s="4" t="s">
        <v>329</v>
      </c>
      <c r="B93" s="125">
        <v>569036047.00000083</v>
      </c>
      <c r="C93" s="125">
        <v>530227466</v>
      </c>
      <c r="D93" s="125">
        <v>604250665.00000024</v>
      </c>
      <c r="E93" s="125">
        <v>473299295.99999994</v>
      </c>
      <c r="F93" s="125">
        <v>425704877.99999994</v>
      </c>
      <c r="G93" s="126">
        <f t="shared" si="20"/>
        <v>-25.188416402731107</v>
      </c>
      <c r="H93" s="126">
        <f t="shared" si="21"/>
        <v>-19.712782664487634</v>
      </c>
      <c r="I93" s="126">
        <f t="shared" si="22"/>
        <v>-29.548297973325404</v>
      </c>
      <c r="J93" s="127">
        <f t="shared" si="23"/>
        <v>-10.055881849441846</v>
      </c>
    </row>
    <row r="94" spans="1:10">
      <c r="A94" s="4" t="s">
        <v>132</v>
      </c>
      <c r="B94" s="125">
        <v>221450901</v>
      </c>
      <c r="C94" s="125">
        <v>213305788</v>
      </c>
      <c r="D94" s="125">
        <v>235018942.99999961</v>
      </c>
      <c r="E94" s="125">
        <v>223411783.00000003</v>
      </c>
      <c r="F94" s="125">
        <v>204898358</v>
      </c>
      <c r="G94" s="126">
        <f t="shared" si="20"/>
        <v>-7.4745882384104618</v>
      </c>
      <c r="H94" s="126">
        <f t="shared" si="21"/>
        <v>-3.9414917329856962</v>
      </c>
      <c r="I94" s="126">
        <f t="shared" si="22"/>
        <v>-12.816237114979984</v>
      </c>
      <c r="J94" s="127">
        <f t="shared" si="23"/>
        <v>-8.2866824441394868</v>
      </c>
    </row>
    <row r="95" spans="1:10">
      <c r="A95" s="4" t="s">
        <v>133</v>
      </c>
      <c r="B95" s="125">
        <v>1066557874.9999964</v>
      </c>
      <c r="C95" s="125">
        <v>1071861293</v>
      </c>
      <c r="D95" s="125">
        <v>1118580938.9999979</v>
      </c>
      <c r="E95" s="125">
        <v>1230933016.9999969</v>
      </c>
      <c r="F95" s="125">
        <v>1223339983.9999995</v>
      </c>
      <c r="G95" s="126">
        <f t="shared" si="20"/>
        <v>14.699821985750532</v>
      </c>
      <c r="H95" s="126">
        <f t="shared" si="21"/>
        <v>14.132303497594407</v>
      </c>
      <c r="I95" s="126">
        <f t="shared" si="22"/>
        <v>9.3653522375998506</v>
      </c>
      <c r="J95" s="127">
        <f t="shared" si="23"/>
        <v>-0.61685184288118933</v>
      </c>
    </row>
    <row r="96" spans="1:10">
      <c r="A96" s="4" t="s">
        <v>136</v>
      </c>
      <c r="B96" s="125">
        <v>124764955.99999997</v>
      </c>
      <c r="C96" s="125">
        <v>97734241</v>
      </c>
      <c r="D96" s="125">
        <v>91540927.000000015</v>
      </c>
      <c r="E96" s="125">
        <v>82927714.999999985</v>
      </c>
      <c r="F96" s="125">
        <v>61493064.000000015</v>
      </c>
      <c r="G96" s="126">
        <f t="shared" si="20"/>
        <v>-50.712871649632106</v>
      </c>
      <c r="H96" s="126">
        <f t="shared" si="21"/>
        <v>-37.081351048707681</v>
      </c>
      <c r="I96" s="126">
        <f t="shared" si="22"/>
        <v>-32.824512471891381</v>
      </c>
      <c r="J96" s="127">
        <f t="shared" si="23"/>
        <v>-25.847391309407215</v>
      </c>
    </row>
    <row r="97" spans="1:10">
      <c r="A97" s="4" t="s">
        <v>135</v>
      </c>
      <c r="B97" s="125">
        <v>134597</v>
      </c>
      <c r="C97" s="125">
        <v>138774</v>
      </c>
      <c r="D97" s="125">
        <v>557898</v>
      </c>
      <c r="E97" s="125">
        <v>860584.99999999988</v>
      </c>
      <c r="F97" s="125">
        <v>851394</v>
      </c>
      <c r="G97" s="126">
        <f t="shared" si="20"/>
        <v>532.5505026114995</v>
      </c>
      <c r="H97" s="126">
        <f>IFERROR(F97/C97*100-100,"")</f>
        <v>513.51117644515546</v>
      </c>
      <c r="I97" s="126">
        <f t="shared" si="22"/>
        <v>52.607465880859934</v>
      </c>
      <c r="J97" s="234">
        <f t="shared" si="23"/>
        <v>-1.0679944456387034</v>
      </c>
    </row>
    <row r="98" spans="1:10">
      <c r="A98" s="139" t="s">
        <v>134</v>
      </c>
      <c r="B98" s="9">
        <f>SUM(B86:B97)</f>
        <v>8910113861.9999981</v>
      </c>
      <c r="C98" s="9">
        <f>SUM(C86:C97)</f>
        <v>8571909300</v>
      </c>
      <c r="D98" s="9">
        <f>SUM(D86:D97)</f>
        <v>9285640373.0000019</v>
      </c>
      <c r="E98" s="9">
        <f>SUM(E86:E97)</f>
        <v>9417255235.999918</v>
      </c>
      <c r="F98" s="9">
        <f>SUM(F86:F97)</f>
        <v>9021099337.9999943</v>
      </c>
      <c r="G98" s="232">
        <f t="shared" si="20"/>
        <v>1.2456123200998519</v>
      </c>
      <c r="H98" s="172">
        <f>IFERROR(F98/C98*100-100,"")</f>
        <v>5.2402565435450299</v>
      </c>
      <c r="I98" s="233">
        <f t="shared" si="22"/>
        <v>-2.8489261308161105</v>
      </c>
      <c r="J98" s="233">
        <f t="shared" si="23"/>
        <v>-4.2067023572379583</v>
      </c>
    </row>
    <row r="99" spans="1:10">
      <c r="F99" s="114"/>
      <c r="G99" s="116"/>
      <c r="H99" s="114"/>
      <c r="I99" s="116"/>
      <c r="J99" s="114"/>
    </row>
    <row r="100" spans="1:10">
      <c r="A100" s="145" t="s">
        <v>7</v>
      </c>
      <c r="B100" s="123"/>
      <c r="C100" s="123"/>
      <c r="D100" s="123"/>
      <c r="E100" s="123"/>
      <c r="F100" s="123"/>
      <c r="G100" s="123"/>
      <c r="H100" s="123"/>
      <c r="I100" s="138"/>
      <c r="J100" s="114"/>
    </row>
    <row r="101" spans="1:10" ht="30">
      <c r="A101" s="134" t="s">
        <v>114</v>
      </c>
      <c r="B101" s="124">
        <v>2015</v>
      </c>
      <c r="C101" s="124">
        <v>2016</v>
      </c>
      <c r="D101" s="124">
        <v>2017</v>
      </c>
      <c r="E101" s="12">
        <v>2018</v>
      </c>
      <c r="F101" s="12">
        <v>2019</v>
      </c>
      <c r="G101" s="3" t="s">
        <v>585</v>
      </c>
      <c r="H101" s="3" t="s">
        <v>586</v>
      </c>
      <c r="I101" s="147" t="s">
        <v>587</v>
      </c>
      <c r="J101" s="3" t="s">
        <v>588</v>
      </c>
    </row>
    <row r="102" spans="1:10">
      <c r="A102" s="4" t="s">
        <v>330</v>
      </c>
      <c r="B102" s="125">
        <v>8372941897.0000134</v>
      </c>
      <c r="C102" s="125">
        <v>9227321126</v>
      </c>
      <c r="D102" s="125">
        <v>10084586775.999947</v>
      </c>
      <c r="E102" s="125">
        <v>10758703118.000084</v>
      </c>
      <c r="F102" s="125">
        <v>11395985600.000008</v>
      </c>
      <c r="G102" s="126">
        <f>IFERROR(F102/B102*100-100,"")</f>
        <v>36.104916768658541</v>
      </c>
      <c r="H102" s="126">
        <f>IFERROR(F102/C102*100-100,"")</f>
        <v>23.502644422868514</v>
      </c>
      <c r="I102" s="126">
        <f>IFERROR(F102/D102*100-100,"")</f>
        <v>13.003991666976631</v>
      </c>
      <c r="J102" s="162">
        <f>IFERROR(F102/E102*100-100,"")</f>
        <v>5.9234135844282463</v>
      </c>
    </row>
    <row r="103" spans="1:10">
      <c r="A103" s="4" t="s">
        <v>331</v>
      </c>
      <c r="B103" s="125">
        <v>1439353052.0000017</v>
      </c>
      <c r="C103" s="125">
        <v>1597282038</v>
      </c>
      <c r="D103" s="125">
        <v>1740199594.0000086</v>
      </c>
      <c r="E103" s="125">
        <v>1796934126.0000122</v>
      </c>
      <c r="F103" s="125">
        <v>1780404349.9999998</v>
      </c>
      <c r="G103" s="126">
        <f t="shared" ref="G103:G114" si="24">IFERROR(F103/B103*100-100,"")</f>
        <v>23.694763249787982</v>
      </c>
      <c r="H103" s="126">
        <f t="shared" ref="H103:H114" si="25">IFERROR(F103/C103*100-100,"")</f>
        <v>11.464619750516448</v>
      </c>
      <c r="I103" s="126">
        <f t="shared" ref="I103:I114" si="26">IFERROR(F103/D103*100-100,"")</f>
        <v>2.3103531421689922</v>
      </c>
      <c r="J103" s="127">
        <f t="shared" ref="J103:J114" si="27">IFERROR(F103/E103*100-100,"")</f>
        <v>-0.91988769987956687</v>
      </c>
    </row>
    <row r="104" spans="1:10">
      <c r="A104" s="4" t="s">
        <v>127</v>
      </c>
      <c r="B104" s="125">
        <v>813330796</v>
      </c>
      <c r="C104" s="125">
        <v>824094596</v>
      </c>
      <c r="D104" s="125">
        <v>981664070.00000298</v>
      </c>
      <c r="E104" s="125">
        <v>1005350588.0000032</v>
      </c>
      <c r="F104" s="125">
        <v>990938365.99999928</v>
      </c>
      <c r="G104" s="126">
        <f t="shared" si="24"/>
        <v>21.837064435956677</v>
      </c>
      <c r="H104" s="126">
        <f t="shared" si="25"/>
        <v>20.245706113087934</v>
      </c>
      <c r="I104" s="126">
        <f t="shared" si="26"/>
        <v>0.94475251600032095</v>
      </c>
      <c r="J104" s="127">
        <f t="shared" si="27"/>
        <v>-1.4335518546495223</v>
      </c>
    </row>
    <row r="105" spans="1:10">
      <c r="A105" s="4" t="s">
        <v>128</v>
      </c>
      <c r="B105" s="125">
        <v>23478715</v>
      </c>
      <c r="C105" s="125">
        <v>23579284</v>
      </c>
      <c r="D105" s="125">
        <v>24494973.000000015</v>
      </c>
      <c r="E105" s="125">
        <v>17796999.999999993</v>
      </c>
      <c r="F105" s="125">
        <v>11982316.000000002</v>
      </c>
      <c r="G105" s="126">
        <f t="shared" si="24"/>
        <v>-48.965196775036446</v>
      </c>
      <c r="H105" s="126">
        <f t="shared" si="25"/>
        <v>-49.182867469597454</v>
      </c>
      <c r="I105" s="126">
        <f t="shared" si="26"/>
        <v>-51.082550693156534</v>
      </c>
      <c r="J105" s="127">
        <f t="shared" si="27"/>
        <v>-32.672270607405707</v>
      </c>
    </row>
    <row r="106" spans="1:10">
      <c r="A106" s="4" t="s">
        <v>129</v>
      </c>
      <c r="B106" s="125">
        <v>79052286.999999985</v>
      </c>
      <c r="C106" s="125">
        <v>96610131</v>
      </c>
      <c r="D106" s="125">
        <v>86043186.00000003</v>
      </c>
      <c r="E106" s="125">
        <v>89277530.00000003</v>
      </c>
      <c r="F106" s="125">
        <v>89560212</v>
      </c>
      <c r="G106" s="126">
        <f t="shared" si="24"/>
        <v>13.292373185863696</v>
      </c>
      <c r="H106" s="126">
        <f t="shared" si="25"/>
        <v>-7.2972874863403376</v>
      </c>
      <c r="I106" s="126">
        <f t="shared" si="26"/>
        <v>4.0875125195851894</v>
      </c>
      <c r="J106" s="127">
        <f t="shared" si="27"/>
        <v>0.31663286383478351</v>
      </c>
    </row>
    <row r="107" spans="1:10">
      <c r="A107" s="4" t="s">
        <v>130</v>
      </c>
      <c r="B107" s="125">
        <v>60106756.000000007</v>
      </c>
      <c r="C107" s="125">
        <v>50576093</v>
      </c>
      <c r="D107" s="125">
        <v>47410390.99999997</v>
      </c>
      <c r="E107" s="125">
        <v>49296506.999999978</v>
      </c>
      <c r="F107" s="125">
        <v>65989209</v>
      </c>
      <c r="G107" s="126">
        <f t="shared" si="24"/>
        <v>9.7866752283220819</v>
      </c>
      <c r="H107" s="126">
        <f t="shared" si="25"/>
        <v>30.475102139661118</v>
      </c>
      <c r="I107" s="126">
        <f t="shared" si="26"/>
        <v>39.187227964435152</v>
      </c>
      <c r="J107" s="127">
        <f t="shared" si="27"/>
        <v>33.861835281757465</v>
      </c>
    </row>
    <row r="108" spans="1:10">
      <c r="A108" s="4" t="s">
        <v>131</v>
      </c>
      <c r="B108" s="125">
        <v>96662922.99999997</v>
      </c>
      <c r="C108" s="125">
        <v>65532008</v>
      </c>
      <c r="D108" s="125">
        <v>62250313.999999903</v>
      </c>
      <c r="E108" s="125">
        <v>86817975.000000104</v>
      </c>
      <c r="F108" s="125">
        <v>91399918.99999997</v>
      </c>
      <c r="G108" s="126">
        <f t="shared" si="24"/>
        <v>-5.4446977565534667</v>
      </c>
      <c r="H108" s="126">
        <f t="shared" si="25"/>
        <v>39.47370420878903</v>
      </c>
      <c r="I108" s="126">
        <f t="shared" si="26"/>
        <v>46.826438497965029</v>
      </c>
      <c r="J108" s="127">
        <f t="shared" si="27"/>
        <v>5.2776444048595437</v>
      </c>
    </row>
    <row r="109" spans="1:10">
      <c r="A109" s="4" t="s">
        <v>329</v>
      </c>
      <c r="B109" s="125">
        <v>199860189.00000012</v>
      </c>
      <c r="C109" s="125">
        <v>193207665</v>
      </c>
      <c r="D109" s="125">
        <v>189531174.00000024</v>
      </c>
      <c r="E109" s="125">
        <v>230550791.99999994</v>
      </c>
      <c r="F109" s="125">
        <v>196955361</v>
      </c>
      <c r="G109" s="126">
        <f t="shared" si="24"/>
        <v>-1.4534300275279577</v>
      </c>
      <c r="H109" s="126">
        <f t="shared" si="25"/>
        <v>1.9397242857833703</v>
      </c>
      <c r="I109" s="126">
        <f t="shared" si="26"/>
        <v>3.9171323868862657</v>
      </c>
      <c r="J109" s="127">
        <f t="shared" si="27"/>
        <v>-14.571813312183266</v>
      </c>
    </row>
    <row r="110" spans="1:10">
      <c r="A110" s="4" t="s">
        <v>132</v>
      </c>
      <c r="B110" s="125">
        <v>391153358.00000054</v>
      </c>
      <c r="C110" s="125">
        <v>353692386</v>
      </c>
      <c r="D110" s="125">
        <v>406640038.99999976</v>
      </c>
      <c r="E110" s="125">
        <v>428223519</v>
      </c>
      <c r="F110" s="125">
        <v>376917243</v>
      </c>
      <c r="G110" s="126">
        <f t="shared" si="24"/>
        <v>-3.6395226344958331</v>
      </c>
      <c r="H110" s="126">
        <f t="shared" si="25"/>
        <v>6.566400046847491</v>
      </c>
      <c r="I110" s="126">
        <f t="shared" si="26"/>
        <v>-7.3093628637980146</v>
      </c>
      <c r="J110" s="127">
        <f t="shared" si="27"/>
        <v>-11.981190598734955</v>
      </c>
    </row>
    <row r="111" spans="1:10">
      <c r="A111" s="4" t="s">
        <v>133</v>
      </c>
      <c r="B111" s="125">
        <v>938434804.00000322</v>
      </c>
      <c r="C111" s="125">
        <v>943704459</v>
      </c>
      <c r="D111" s="125">
        <v>1051917016.9999955</v>
      </c>
      <c r="E111" s="125">
        <v>1124687011.0000038</v>
      </c>
      <c r="F111" s="125">
        <v>1175142040</v>
      </c>
      <c r="G111" s="126">
        <f t="shared" si="24"/>
        <v>25.223620755650927</v>
      </c>
      <c r="H111" s="126">
        <f t="shared" si="25"/>
        <v>24.524370823175275</v>
      </c>
      <c r="I111" s="126">
        <f t="shared" si="26"/>
        <v>11.714329268237805</v>
      </c>
      <c r="J111" s="127">
        <f t="shared" si="27"/>
        <v>4.4861395665212456</v>
      </c>
    </row>
    <row r="112" spans="1:10">
      <c r="A112" s="4" t="s">
        <v>136</v>
      </c>
      <c r="B112" s="125">
        <v>5408206.0000000009</v>
      </c>
      <c r="C112" s="125">
        <v>5718502</v>
      </c>
      <c r="D112" s="125">
        <v>7303595.0000000009</v>
      </c>
      <c r="E112" s="125">
        <v>4991505.0000000009</v>
      </c>
      <c r="F112" s="125">
        <v>3892462.0000000005</v>
      </c>
      <c r="G112" s="126">
        <f t="shared" si="24"/>
        <v>-28.026743064151034</v>
      </c>
      <c r="H112" s="126">
        <f t="shared" si="25"/>
        <v>-31.932138871333777</v>
      </c>
      <c r="I112" s="126">
        <f t="shared" si="26"/>
        <v>-46.704848776527172</v>
      </c>
      <c r="J112" s="127">
        <f t="shared" si="27"/>
        <v>-22.018269039097433</v>
      </c>
    </row>
    <row r="113" spans="1:10">
      <c r="A113" s="4" t="s">
        <v>135</v>
      </c>
      <c r="B113" s="125">
        <v>0</v>
      </c>
      <c r="C113" s="125">
        <v>0</v>
      </c>
      <c r="D113" s="125">
        <v>173092</v>
      </c>
      <c r="E113" s="125"/>
      <c r="F113" s="125">
        <v>0</v>
      </c>
      <c r="G113" s="126" t="str">
        <f t="shared" si="24"/>
        <v/>
      </c>
      <c r="H113" s="126" t="str">
        <f t="shared" si="25"/>
        <v/>
      </c>
      <c r="I113" s="126">
        <f t="shared" si="26"/>
        <v>-100</v>
      </c>
      <c r="J113" s="234" t="str">
        <f t="shared" si="27"/>
        <v/>
      </c>
    </row>
    <row r="114" spans="1:10">
      <c r="A114" s="139" t="s">
        <v>134</v>
      </c>
      <c r="B114" s="9">
        <f>SUM(B102:B113)</f>
        <v>12419782983.000019</v>
      </c>
      <c r="C114" s="9">
        <f>SUM(C102:C113)</f>
        <v>13381318288</v>
      </c>
      <c r="D114" s="9">
        <f>SUM(D102:D113)</f>
        <v>14682214220.999954</v>
      </c>
      <c r="E114" s="9">
        <f>SUM(E102:E113)</f>
        <v>15592629671.000103</v>
      </c>
      <c r="F114" s="9">
        <f>SUM(F102:F113)</f>
        <v>16179167078.000008</v>
      </c>
      <c r="G114" s="232">
        <f t="shared" si="24"/>
        <v>30.26932193699173</v>
      </c>
      <c r="H114" s="172">
        <f t="shared" si="25"/>
        <v>20.908618491714989</v>
      </c>
      <c r="I114" s="233">
        <f t="shared" si="26"/>
        <v>10.19568870517476</v>
      </c>
      <c r="J114" s="233">
        <f t="shared" si="27"/>
        <v>3.7616323825786253</v>
      </c>
    </row>
    <row r="115" spans="1:10">
      <c r="F115" s="114"/>
      <c r="G115" s="116"/>
      <c r="H115" s="114"/>
      <c r="I115" s="116"/>
      <c r="J115" s="114"/>
    </row>
    <row r="116" spans="1:10">
      <c r="A116" s="32" t="s">
        <v>45</v>
      </c>
      <c r="F116" s="114"/>
      <c r="G116" s="116"/>
      <c r="H116" s="114"/>
      <c r="I116" s="116"/>
      <c r="J116" s="114"/>
    </row>
  </sheetData>
  <phoneticPr fontId="23" type="noConversion"/>
  <hyperlinks>
    <hyperlink ref="S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A115"/>
  <sheetViews>
    <sheetView topLeftCell="A100" workbookViewId="0">
      <selection activeCell="C120" sqref="C120"/>
    </sheetView>
  </sheetViews>
  <sheetFormatPr defaultRowHeight="15"/>
  <cols>
    <col min="1" max="1" width="26.85546875" style="43" customWidth="1"/>
    <col min="2" max="2" width="15.85546875" style="114" bestFit="1" customWidth="1"/>
    <col min="3" max="3" width="15.85546875" style="116" bestFit="1" customWidth="1"/>
    <col min="4" max="5" width="15.85546875" style="114" bestFit="1" customWidth="1"/>
    <col min="6" max="6" width="15.85546875" style="116" bestFit="1" customWidth="1"/>
    <col min="7" max="7" width="9.7109375" style="114" customWidth="1"/>
    <col min="8" max="8" width="9.7109375" style="116" customWidth="1"/>
    <col min="9" max="9" width="9.7109375" style="114" customWidth="1"/>
    <col min="10" max="10" width="9.7109375" style="116" customWidth="1"/>
    <col min="11" max="11" width="14.7109375" style="116" customWidth="1"/>
    <col min="12" max="12" width="6.28515625" style="114" bestFit="1" customWidth="1"/>
    <col min="13" max="13" width="5.7109375" style="116" customWidth="1"/>
    <col min="14" max="14" width="14.7109375" style="114" bestFit="1" customWidth="1"/>
    <col min="15" max="15" width="14.7109375" style="116" bestFit="1" customWidth="1"/>
    <col min="16" max="16" width="14.7109375" style="114" bestFit="1" customWidth="1"/>
    <col min="17" max="17" width="14.7109375" style="114" customWidth="1"/>
    <col min="18" max="18" width="6.28515625" style="116" bestFit="1" customWidth="1"/>
    <col min="19" max="19" width="10.7109375" style="114" customWidth="1"/>
    <col min="20" max="20" width="15.85546875" style="116" bestFit="1" customWidth="1"/>
    <col min="21" max="21" width="15.85546875" style="114" bestFit="1" customWidth="1"/>
    <col min="22" max="22" width="15.85546875" style="116" bestFit="1" customWidth="1"/>
    <col min="23" max="23" width="15.85546875" style="116" customWidth="1"/>
    <col min="24" max="24" width="6.28515625" style="114" bestFit="1" customWidth="1"/>
    <col min="25" max="25" width="5.7109375" style="116" customWidth="1"/>
    <col min="26" max="26" width="14.7109375" style="114" bestFit="1" customWidth="1"/>
    <col min="27" max="27" width="14.7109375" style="116" bestFit="1" customWidth="1"/>
    <col min="28" max="28" width="14.7109375" style="43" bestFit="1" customWidth="1"/>
    <col min="29" max="29" width="14.7109375" style="43" customWidth="1"/>
    <col min="30" max="30" width="6.28515625" style="43" bestFit="1" customWidth="1"/>
    <col min="31" max="31" width="9.140625" style="43"/>
    <col min="32" max="34" width="15.85546875" style="43" bestFit="1" customWidth="1"/>
    <col min="35" max="35" width="15.85546875" style="43" customWidth="1"/>
    <col min="36" max="36" width="6.28515625" style="43" bestFit="1" customWidth="1"/>
    <col min="37" max="37" width="9.140625" style="43"/>
    <col min="38" max="40" width="15.85546875" style="43" bestFit="1" customWidth="1"/>
    <col min="41" max="41" width="15.85546875" style="43" customWidth="1"/>
    <col min="42" max="42" width="6.28515625" style="43" bestFit="1" customWidth="1"/>
    <col min="43" max="16384" width="9.140625" style="43"/>
  </cols>
  <sheetData>
    <row r="1" spans="1:27" s="22" customFormat="1" ht="15" customHeight="1">
      <c r="A1" s="137" t="str">
        <f>'Indice tavole'!C12</f>
        <v>Esportazioni per provincia e area geografica di destinazione delle merci. Anni 2015-2019. Valori in milioni di euro e variazioni percentuali</v>
      </c>
      <c r="B1" s="20"/>
      <c r="C1" s="21"/>
      <c r="D1" s="20"/>
      <c r="E1" s="20"/>
      <c r="F1" s="21"/>
      <c r="G1" s="20"/>
      <c r="H1" s="21"/>
      <c r="I1" s="20"/>
      <c r="J1" s="21"/>
      <c r="K1" s="21"/>
      <c r="L1" s="20"/>
      <c r="M1" s="21"/>
      <c r="N1" s="20"/>
      <c r="P1" s="20"/>
      <c r="Q1" s="20"/>
      <c r="R1" s="21"/>
      <c r="S1" s="121" t="s">
        <v>110</v>
      </c>
      <c r="T1" s="21"/>
      <c r="U1" s="20"/>
      <c r="V1" s="21"/>
      <c r="W1" s="21"/>
      <c r="X1" s="20"/>
      <c r="Y1" s="21"/>
      <c r="Z1" s="20"/>
      <c r="AA1" s="21"/>
    </row>
    <row r="2" spans="1:27" s="22" customFormat="1" ht="15" customHeight="1">
      <c r="A2" s="137"/>
      <c r="B2" s="20"/>
      <c r="C2" s="21"/>
      <c r="D2" s="20"/>
      <c r="E2" s="20"/>
      <c r="F2" s="21"/>
      <c r="G2" s="20"/>
      <c r="H2" s="21"/>
      <c r="I2" s="20"/>
      <c r="J2" s="21"/>
      <c r="K2" s="21"/>
      <c r="L2" s="20"/>
      <c r="M2" s="21"/>
      <c r="N2" s="20"/>
      <c r="P2" s="20"/>
      <c r="Q2" s="20"/>
      <c r="R2" s="21"/>
      <c r="S2" s="121"/>
      <c r="T2" s="21"/>
      <c r="U2" s="20"/>
      <c r="V2" s="21"/>
      <c r="W2" s="21"/>
      <c r="X2" s="20"/>
      <c r="Y2" s="21"/>
      <c r="Z2" s="20"/>
      <c r="AA2" s="21"/>
    </row>
    <row r="3" spans="1:27" s="22" customFormat="1" ht="15" customHeight="1">
      <c r="A3" s="137" t="s">
        <v>9</v>
      </c>
      <c r="B3" s="20"/>
      <c r="C3" s="21"/>
      <c r="D3" s="20"/>
      <c r="E3" s="20"/>
      <c r="F3" s="20"/>
      <c r="G3" s="21"/>
      <c r="H3" s="20"/>
      <c r="I3" s="21"/>
      <c r="J3" s="20"/>
      <c r="K3" s="21"/>
      <c r="L3" s="20"/>
      <c r="M3" s="21"/>
      <c r="N3" s="20"/>
      <c r="P3" s="20"/>
      <c r="Q3" s="20"/>
      <c r="R3" s="21"/>
      <c r="S3" s="121"/>
      <c r="T3" s="21"/>
      <c r="U3" s="20"/>
      <c r="V3" s="21"/>
      <c r="W3" s="21"/>
      <c r="X3" s="20"/>
      <c r="Y3" s="21"/>
      <c r="Z3" s="20"/>
      <c r="AA3" s="21"/>
    </row>
    <row r="4" spans="1:27" s="32" customFormat="1" ht="30" customHeight="1">
      <c r="A4" s="134" t="s">
        <v>114</v>
      </c>
      <c r="B4" s="124">
        <v>2015</v>
      </c>
      <c r="C4" s="124">
        <v>2016</v>
      </c>
      <c r="D4" s="124">
        <v>2017</v>
      </c>
      <c r="E4" s="124">
        <v>2018</v>
      </c>
      <c r="F4" s="12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27">
      <c r="A5" s="4" t="s">
        <v>330</v>
      </c>
      <c r="B5" s="125">
        <v>1253450758.0000012</v>
      </c>
      <c r="C5" s="125">
        <v>1291953237</v>
      </c>
      <c r="D5" s="125">
        <v>1397746312.0000017</v>
      </c>
      <c r="E5" s="125">
        <v>1424476583.9999936</v>
      </c>
      <c r="F5" s="125">
        <v>1459240760.9999993</v>
      </c>
      <c r="G5" s="126">
        <f>IFERROR(F5/B5*100-100,"")</f>
        <v>16.417876943834273</v>
      </c>
      <c r="H5" s="126">
        <f>IFERROR(F5/C5*100-100,"")</f>
        <v>12.948419432614443</v>
      </c>
      <c r="I5" s="126">
        <f>IFERROR(F5/D5*100-100,"")</f>
        <v>4.3995429264990662</v>
      </c>
      <c r="J5" s="162">
        <f>IFERROR(F5/E5*100-100,"")</f>
        <v>2.4404877827044658</v>
      </c>
    </row>
    <row r="6" spans="1:27">
      <c r="A6" s="4" t="s">
        <v>331</v>
      </c>
      <c r="B6" s="125">
        <v>473284258.99999982</v>
      </c>
      <c r="C6" s="125">
        <v>501503690</v>
      </c>
      <c r="D6" s="125">
        <v>531776354.99999756</v>
      </c>
      <c r="E6" s="125">
        <v>559569168.00000012</v>
      </c>
      <c r="F6" s="125">
        <v>575021389</v>
      </c>
      <c r="G6" s="126">
        <f t="shared" ref="G6:G17" si="0">IFERROR(F6/B6*100-100,"")</f>
        <v>21.495988523886282</v>
      </c>
      <c r="H6" s="126">
        <f t="shared" ref="H6:H17" si="1">IFERROR(F6/C6*100-100,"")</f>
        <v>14.659453253474581</v>
      </c>
      <c r="I6" s="126">
        <f t="shared" ref="I6:I17" si="2">IFERROR(F6/D6*100-100,"")</f>
        <v>8.1321844405817245</v>
      </c>
      <c r="J6" s="127">
        <f t="shared" ref="J6:J17" si="3">IFERROR(F6/E6*100-100,"")</f>
        <v>2.7614496801581936</v>
      </c>
    </row>
    <row r="7" spans="1:27">
      <c r="A7" s="4" t="s">
        <v>127</v>
      </c>
      <c r="B7" s="125">
        <v>242982386.00000012</v>
      </c>
      <c r="C7" s="125">
        <v>238162104</v>
      </c>
      <c r="D7" s="125">
        <v>230079586.00000018</v>
      </c>
      <c r="E7" s="125">
        <v>221604954.99999994</v>
      </c>
      <c r="F7" s="125">
        <v>227893354</v>
      </c>
      <c r="G7" s="126">
        <f t="shared" si="0"/>
        <v>-6.2099283196602215</v>
      </c>
      <c r="H7" s="126">
        <f t="shared" si="1"/>
        <v>-4.3116641260441639</v>
      </c>
      <c r="I7" s="126">
        <f t="shared" si="2"/>
        <v>-0.95020685581387454</v>
      </c>
      <c r="J7" s="127">
        <f t="shared" si="3"/>
        <v>2.8376617300818197</v>
      </c>
    </row>
    <row r="8" spans="1:27">
      <c r="A8" s="4" t="s">
        <v>128</v>
      </c>
      <c r="B8" s="125">
        <v>188032699.00000006</v>
      </c>
      <c r="C8" s="125">
        <v>194332433</v>
      </c>
      <c r="D8" s="125">
        <v>174269737.99999991</v>
      </c>
      <c r="E8" s="125">
        <v>145623429.00000015</v>
      </c>
      <c r="F8" s="125">
        <v>149765962</v>
      </c>
      <c r="G8" s="126">
        <f t="shared" si="0"/>
        <v>-20.351107654951036</v>
      </c>
      <c r="H8" s="126">
        <f t="shared" si="1"/>
        <v>-22.933110192676892</v>
      </c>
      <c r="I8" s="126">
        <f t="shared" si="2"/>
        <v>-14.060832523888863</v>
      </c>
      <c r="J8" s="127">
        <f t="shared" si="3"/>
        <v>2.8446885425283028</v>
      </c>
    </row>
    <row r="9" spans="1:27">
      <c r="A9" s="4" t="s">
        <v>129</v>
      </c>
      <c r="B9" s="125">
        <v>38733427.000000007</v>
      </c>
      <c r="C9" s="125">
        <v>41061604</v>
      </c>
      <c r="D9" s="125">
        <v>37378626.000000045</v>
      </c>
      <c r="E9" s="125">
        <v>29020503.000000011</v>
      </c>
      <c r="F9" s="125">
        <v>30265171.000000004</v>
      </c>
      <c r="G9" s="126">
        <f t="shared" si="0"/>
        <v>-21.862914427891965</v>
      </c>
      <c r="H9" s="126">
        <f t="shared" si="1"/>
        <v>-26.293256834292194</v>
      </c>
      <c r="I9" s="126">
        <f t="shared" si="2"/>
        <v>-19.030809211660255</v>
      </c>
      <c r="J9" s="127">
        <f t="shared" si="3"/>
        <v>4.2889263497603451</v>
      </c>
    </row>
    <row r="10" spans="1:27">
      <c r="A10" s="4" t="s">
        <v>130</v>
      </c>
      <c r="B10" s="125">
        <v>39150486.000000007</v>
      </c>
      <c r="C10" s="125">
        <v>39443022</v>
      </c>
      <c r="D10" s="125">
        <v>40556234.999999978</v>
      </c>
      <c r="E10" s="125">
        <v>35581576.999999993</v>
      </c>
      <c r="F10" s="125">
        <v>35914405</v>
      </c>
      <c r="G10" s="126">
        <f t="shared" si="0"/>
        <v>-8.2657492425509247</v>
      </c>
      <c r="H10" s="126">
        <f t="shared" si="1"/>
        <v>-8.9461121919106432</v>
      </c>
      <c r="I10" s="126">
        <f t="shared" si="2"/>
        <v>-11.445416469255548</v>
      </c>
      <c r="J10" s="127">
        <f t="shared" si="3"/>
        <v>0.93539417884711895</v>
      </c>
    </row>
    <row r="11" spans="1:27">
      <c r="A11" s="4" t="s">
        <v>131</v>
      </c>
      <c r="B11" s="125">
        <v>835512683</v>
      </c>
      <c r="C11" s="125">
        <v>867164873</v>
      </c>
      <c r="D11" s="125">
        <v>837590379.00000048</v>
      </c>
      <c r="E11" s="125">
        <v>842231134.99999976</v>
      </c>
      <c r="F11" s="125">
        <v>918316453.99999988</v>
      </c>
      <c r="G11" s="126">
        <f t="shared" si="0"/>
        <v>9.9105342964614067</v>
      </c>
      <c r="H11" s="126">
        <f t="shared" si="1"/>
        <v>5.8987146034915412</v>
      </c>
      <c r="I11" s="126">
        <f t="shared" si="2"/>
        <v>9.6378942528420879</v>
      </c>
      <c r="J11" s="127">
        <f t="shared" si="3"/>
        <v>9.0337813265476257</v>
      </c>
    </row>
    <row r="12" spans="1:27">
      <c r="A12" s="4" t="s">
        <v>329</v>
      </c>
      <c r="B12" s="125">
        <v>176521016.00000006</v>
      </c>
      <c r="C12" s="125">
        <v>180226458</v>
      </c>
      <c r="D12" s="125">
        <v>205833030.00000012</v>
      </c>
      <c r="E12" s="125">
        <v>208575402.99999994</v>
      </c>
      <c r="F12" s="125">
        <v>228811280.99999997</v>
      </c>
      <c r="G12" s="126">
        <f t="shared" si="0"/>
        <v>29.622685267118499</v>
      </c>
      <c r="H12" s="126">
        <f t="shared" si="1"/>
        <v>26.957652910206974</v>
      </c>
      <c r="I12" s="126">
        <f t="shared" si="2"/>
        <v>11.163539204567812</v>
      </c>
      <c r="J12" s="127">
        <f t="shared" si="3"/>
        <v>9.7019484123926247</v>
      </c>
    </row>
    <row r="13" spans="1:27">
      <c r="A13" s="4" t="s">
        <v>132</v>
      </c>
      <c r="B13" s="125">
        <v>32884227</v>
      </c>
      <c r="C13" s="125">
        <v>34799659</v>
      </c>
      <c r="D13" s="125">
        <v>27551889.999999981</v>
      </c>
      <c r="E13" s="125">
        <v>31354856.999999989</v>
      </c>
      <c r="F13" s="125">
        <v>32245461</v>
      </c>
      <c r="G13" s="126">
        <f t="shared" si="0"/>
        <v>-1.9424692573737588</v>
      </c>
      <c r="H13" s="126">
        <f t="shared" si="1"/>
        <v>-7.3397213461200863</v>
      </c>
      <c r="I13" s="126">
        <f t="shared" si="2"/>
        <v>17.035386683091502</v>
      </c>
      <c r="J13" s="127">
        <f t="shared" si="3"/>
        <v>2.8404020468025379</v>
      </c>
    </row>
    <row r="14" spans="1:27">
      <c r="A14" s="4" t="s">
        <v>133</v>
      </c>
      <c r="B14" s="125">
        <v>457020559.99999994</v>
      </c>
      <c r="C14" s="125">
        <v>435763179</v>
      </c>
      <c r="D14" s="125">
        <v>382415567.99999952</v>
      </c>
      <c r="E14" s="125">
        <v>369275166.00000048</v>
      </c>
      <c r="F14" s="125">
        <v>359254510</v>
      </c>
      <c r="G14" s="126">
        <f t="shared" si="0"/>
        <v>-21.392046344698358</v>
      </c>
      <c r="H14" s="126">
        <f t="shared" si="1"/>
        <v>-17.557396468323446</v>
      </c>
      <c r="I14" s="126">
        <f t="shared" si="2"/>
        <v>-6.0565154606884448</v>
      </c>
      <c r="J14" s="127">
        <f t="shared" si="3"/>
        <v>-2.7136013798448744</v>
      </c>
    </row>
    <row r="15" spans="1:27">
      <c r="A15" s="4" t="s">
        <v>136</v>
      </c>
      <c r="B15" s="125">
        <v>43910433</v>
      </c>
      <c r="C15" s="125">
        <v>32228207</v>
      </c>
      <c r="D15" s="125">
        <v>23421855.000000004</v>
      </c>
      <c r="E15" s="125">
        <v>26427402.999999993</v>
      </c>
      <c r="F15" s="125">
        <v>23004008</v>
      </c>
      <c r="G15" s="126">
        <f t="shared" si="0"/>
        <v>-47.611520933988515</v>
      </c>
      <c r="H15" s="126">
        <f t="shared" si="1"/>
        <v>-28.621508481684998</v>
      </c>
      <c r="I15" s="126">
        <f t="shared" si="2"/>
        <v>-1.7840047255010489</v>
      </c>
      <c r="J15" s="127">
        <f t="shared" si="3"/>
        <v>-12.953959191525527</v>
      </c>
    </row>
    <row r="16" spans="1:27" s="32" customFormat="1" ht="15" customHeight="1">
      <c r="A16" s="4" t="s">
        <v>135</v>
      </c>
      <c r="B16" s="125">
        <v>189599</v>
      </c>
      <c r="C16" s="125">
        <v>242497</v>
      </c>
      <c r="D16" s="125">
        <v>251029.00000000003</v>
      </c>
      <c r="E16" s="125">
        <v>173946</v>
      </c>
      <c r="F16" s="125">
        <v>298953</v>
      </c>
      <c r="G16" s="126">
        <f t="shared" si="0"/>
        <v>57.676464538315088</v>
      </c>
      <c r="H16" s="126">
        <f t="shared" si="1"/>
        <v>23.281112756034105</v>
      </c>
      <c r="I16" s="126">
        <f t="shared" si="2"/>
        <v>19.091021356098281</v>
      </c>
      <c r="J16" s="234">
        <f t="shared" si="3"/>
        <v>71.865406505467234</v>
      </c>
    </row>
    <row r="17" spans="1:10">
      <c r="A17" s="139" t="s">
        <v>134</v>
      </c>
      <c r="B17" s="9">
        <f>SUM(B5:B16)</f>
        <v>3781672533.000001</v>
      </c>
      <c r="C17" s="9">
        <f>SUM(C5:C16)</f>
        <v>3856880963</v>
      </c>
      <c r="D17" s="9">
        <f>SUM(D5:D16)</f>
        <v>3888870602.9999995</v>
      </c>
      <c r="E17" s="9">
        <f>SUM(E5:E16)</f>
        <v>3893914125.9999938</v>
      </c>
      <c r="F17" s="9">
        <f>SUM(F5:F16)</f>
        <v>4040031708.999999</v>
      </c>
      <c r="G17" s="232">
        <f t="shared" si="0"/>
        <v>6.8318759423371205</v>
      </c>
      <c r="H17" s="172">
        <f t="shared" si="1"/>
        <v>4.7486751019025064</v>
      </c>
      <c r="I17" s="233">
        <f t="shared" si="2"/>
        <v>3.8870181456639017</v>
      </c>
      <c r="J17" s="233">
        <f t="shared" si="3"/>
        <v>3.752460333533449</v>
      </c>
    </row>
    <row r="18" spans="1:10">
      <c r="A18" s="32"/>
      <c r="F18" s="114"/>
      <c r="G18" s="116"/>
      <c r="H18" s="114"/>
      <c r="I18" s="116"/>
      <c r="J18" s="114"/>
    </row>
    <row r="19" spans="1:10">
      <c r="A19" s="43" t="s">
        <v>12</v>
      </c>
      <c r="F19" s="114"/>
      <c r="G19" s="116"/>
      <c r="H19" s="114"/>
      <c r="I19" s="116"/>
      <c r="J19" s="114"/>
    </row>
    <row r="20" spans="1:10" ht="30">
      <c r="A20" s="134" t="s">
        <v>114</v>
      </c>
      <c r="B20" s="124">
        <v>2015</v>
      </c>
      <c r="C20" s="124">
        <v>2016</v>
      </c>
      <c r="D20" s="124">
        <v>2017</v>
      </c>
      <c r="E20" s="124">
        <v>2018</v>
      </c>
      <c r="F20" s="12">
        <v>2019</v>
      </c>
      <c r="G20" s="3" t="s">
        <v>585</v>
      </c>
      <c r="H20" s="3" t="s">
        <v>586</v>
      </c>
      <c r="I20" s="147" t="s">
        <v>587</v>
      </c>
      <c r="J20" s="3" t="s">
        <v>588</v>
      </c>
    </row>
    <row r="21" spans="1:10">
      <c r="A21" s="4" t="s">
        <v>330</v>
      </c>
      <c r="B21" s="125">
        <v>3711936580.9999938</v>
      </c>
      <c r="C21" s="125">
        <v>3851120982</v>
      </c>
      <c r="D21" s="125">
        <v>3976426791.9999819</v>
      </c>
      <c r="E21" s="125">
        <v>4213500053.9999933</v>
      </c>
      <c r="F21" s="125">
        <v>4356246064.0000019</v>
      </c>
      <c r="G21" s="126">
        <f>IFERROR(F21/B21*100-100,"")</f>
        <v>17.357771851436937</v>
      </c>
      <c r="H21" s="126">
        <f>IFERROR(F21/C21*100-100,"")</f>
        <v>13.116312999797671</v>
      </c>
      <c r="I21" s="126">
        <f>IFERROR(F21/D21*100-100,"")</f>
        <v>9.5517732846022341</v>
      </c>
      <c r="J21" s="162">
        <f>IFERROR(F21/E21*100-100,"")</f>
        <v>3.3878250426150061</v>
      </c>
    </row>
    <row r="22" spans="1:10">
      <c r="A22" s="4" t="s">
        <v>331</v>
      </c>
      <c r="B22" s="125">
        <v>1635485234.0000026</v>
      </c>
      <c r="C22" s="125">
        <v>1619374059</v>
      </c>
      <c r="D22" s="125">
        <v>1751957616.9999871</v>
      </c>
      <c r="E22" s="125">
        <v>1822118359.9999812</v>
      </c>
      <c r="F22" s="125">
        <v>1893174619.0000007</v>
      </c>
      <c r="G22" s="126">
        <f t="shared" ref="G22:G33" si="4">IFERROR(F22/B22*100-100,"")</f>
        <v>15.756142558973281</v>
      </c>
      <c r="H22" s="126">
        <f t="shared" ref="H22:H33" si="5">IFERROR(F22/C22*100-100,"")</f>
        <v>16.907802028709696</v>
      </c>
      <c r="I22" s="126">
        <f t="shared" ref="I22:I33" si="6">IFERROR(F22/D22*100-100,"")</f>
        <v>8.0605261582657732</v>
      </c>
      <c r="J22" s="127">
        <f t="shared" ref="J22:J33" si="7">IFERROR(F22/E22*100-100,"")</f>
        <v>3.8996511181644848</v>
      </c>
    </row>
    <row r="23" spans="1:10">
      <c r="A23" s="4" t="s">
        <v>127</v>
      </c>
      <c r="B23" s="125">
        <v>828145152.00000036</v>
      </c>
      <c r="C23" s="125">
        <v>912257266</v>
      </c>
      <c r="D23" s="125">
        <v>997994101.00000155</v>
      </c>
      <c r="E23" s="125">
        <v>1025846459.0000004</v>
      </c>
      <c r="F23" s="125">
        <v>975854215.00000036</v>
      </c>
      <c r="G23" s="126">
        <f t="shared" si="4"/>
        <v>17.836132064925735</v>
      </c>
      <c r="H23" s="126">
        <f t="shared" si="5"/>
        <v>6.9713831142015152</v>
      </c>
      <c r="I23" s="126">
        <f t="shared" si="6"/>
        <v>-2.2184385636965942</v>
      </c>
      <c r="J23" s="127">
        <f t="shared" si="7"/>
        <v>-4.873267686543727</v>
      </c>
    </row>
    <row r="24" spans="1:10">
      <c r="A24" s="4" t="s">
        <v>128</v>
      </c>
      <c r="B24" s="125">
        <v>424900304.00000048</v>
      </c>
      <c r="C24" s="125">
        <v>421120981</v>
      </c>
      <c r="D24" s="125">
        <v>453980607.00000018</v>
      </c>
      <c r="E24" s="125">
        <v>424614222.00000143</v>
      </c>
      <c r="F24" s="125">
        <v>433136591.00000024</v>
      </c>
      <c r="G24" s="126">
        <f t="shared" si="4"/>
        <v>1.9384045910213672</v>
      </c>
      <c r="H24" s="126">
        <f t="shared" si="5"/>
        <v>2.8532442082243961</v>
      </c>
      <c r="I24" s="126">
        <f t="shared" si="6"/>
        <v>-4.5913890766703958</v>
      </c>
      <c r="J24" s="127">
        <f t="shared" si="7"/>
        <v>2.0070851512832348</v>
      </c>
    </row>
    <row r="25" spans="1:10">
      <c r="A25" s="4" t="s">
        <v>129</v>
      </c>
      <c r="B25" s="125">
        <v>251863684.00000009</v>
      </c>
      <c r="C25" s="125">
        <v>212971775</v>
      </c>
      <c r="D25" s="125">
        <v>256274653.00000027</v>
      </c>
      <c r="E25" s="125">
        <v>231070796.99999991</v>
      </c>
      <c r="F25" s="125">
        <v>221540038.00000009</v>
      </c>
      <c r="G25" s="126">
        <f t="shared" si="4"/>
        <v>-12.039705573432329</v>
      </c>
      <c r="H25" s="126">
        <f t="shared" si="5"/>
        <v>4.0231918055808649</v>
      </c>
      <c r="I25" s="126">
        <f t="shared" si="6"/>
        <v>-13.553667751917757</v>
      </c>
      <c r="J25" s="127">
        <f t="shared" si="7"/>
        <v>-4.1246055857070587</v>
      </c>
    </row>
    <row r="26" spans="1:10">
      <c r="A26" s="4" t="s">
        <v>130</v>
      </c>
      <c r="B26" s="125">
        <v>208673435.00000009</v>
      </c>
      <c r="C26" s="125">
        <v>188698706</v>
      </c>
      <c r="D26" s="125">
        <v>184709563.99999991</v>
      </c>
      <c r="E26" s="125">
        <v>201478429.00000033</v>
      </c>
      <c r="F26" s="125">
        <v>157000909</v>
      </c>
      <c r="G26" s="126">
        <f t="shared" si="4"/>
        <v>-24.762388178447367</v>
      </c>
      <c r="H26" s="126">
        <f t="shared" si="5"/>
        <v>-16.798099823747606</v>
      </c>
      <c r="I26" s="126">
        <f t="shared" si="6"/>
        <v>-15.001202103427588</v>
      </c>
      <c r="J26" s="127">
        <f t="shared" si="7"/>
        <v>-22.075574154888926</v>
      </c>
    </row>
    <row r="27" spans="1:10">
      <c r="A27" s="4" t="s">
        <v>131</v>
      </c>
      <c r="B27" s="125">
        <v>672534640.99999857</v>
      </c>
      <c r="C27" s="125">
        <v>762507216</v>
      </c>
      <c r="D27" s="125">
        <v>691569927</v>
      </c>
      <c r="E27" s="125">
        <v>771160087.99999976</v>
      </c>
      <c r="F27" s="125">
        <v>886333258.99999976</v>
      </c>
      <c r="G27" s="126">
        <f t="shared" si="4"/>
        <v>31.789978532868105</v>
      </c>
      <c r="H27" s="126">
        <f t="shared" si="5"/>
        <v>16.239327366575338</v>
      </c>
      <c r="I27" s="126">
        <f t="shared" si="6"/>
        <v>28.162492959298362</v>
      </c>
      <c r="J27" s="127">
        <f t="shared" si="7"/>
        <v>14.935053407483935</v>
      </c>
    </row>
    <row r="28" spans="1:10">
      <c r="A28" s="4" t="s">
        <v>329</v>
      </c>
      <c r="B28" s="125">
        <v>320402300</v>
      </c>
      <c r="C28" s="125">
        <v>323267599</v>
      </c>
      <c r="D28" s="125">
        <v>340983708.99999982</v>
      </c>
      <c r="E28" s="125">
        <v>350441864.99999958</v>
      </c>
      <c r="F28" s="125">
        <v>327235552.00000024</v>
      </c>
      <c r="G28" s="126">
        <f t="shared" si="4"/>
        <v>2.1327100336047096</v>
      </c>
      <c r="H28" s="126">
        <f t="shared" si="5"/>
        <v>1.2274515021841808</v>
      </c>
      <c r="I28" s="126">
        <f t="shared" si="6"/>
        <v>-4.0319102165668568</v>
      </c>
      <c r="J28" s="127">
        <f t="shared" si="7"/>
        <v>-6.6220150380718223</v>
      </c>
    </row>
    <row r="29" spans="1:10">
      <c r="A29" s="4" t="s">
        <v>132</v>
      </c>
      <c r="B29" s="125">
        <v>130163967.99999999</v>
      </c>
      <c r="C29" s="125">
        <v>181449717</v>
      </c>
      <c r="D29" s="125">
        <v>166404362.00000015</v>
      </c>
      <c r="E29" s="125">
        <v>170517564.9999997</v>
      </c>
      <c r="F29" s="125">
        <v>181193639.99999994</v>
      </c>
      <c r="G29" s="126">
        <f t="shared" si="4"/>
        <v>39.204145958426807</v>
      </c>
      <c r="H29" s="126">
        <f t="shared" si="5"/>
        <v>-0.14112835458435313</v>
      </c>
      <c r="I29" s="126">
        <f t="shared" si="6"/>
        <v>8.887554281780055</v>
      </c>
      <c r="J29" s="127">
        <f t="shared" si="7"/>
        <v>6.2609825562546888</v>
      </c>
    </row>
    <row r="30" spans="1:10">
      <c r="A30" s="4" t="s">
        <v>133</v>
      </c>
      <c r="B30" s="125">
        <v>464081381.99999988</v>
      </c>
      <c r="C30" s="125">
        <v>534966810</v>
      </c>
      <c r="D30" s="125">
        <v>613481189.0000006</v>
      </c>
      <c r="E30" s="125">
        <v>658990781.00000167</v>
      </c>
      <c r="F30" s="125">
        <v>650439247.99999964</v>
      </c>
      <c r="G30" s="126">
        <f t="shared" si="4"/>
        <v>40.156290087931126</v>
      </c>
      <c r="H30" s="126">
        <f t="shared" si="5"/>
        <v>21.584972346228298</v>
      </c>
      <c r="I30" s="126">
        <f t="shared" si="6"/>
        <v>6.0243182126321244</v>
      </c>
      <c r="J30" s="127">
        <f t="shared" si="7"/>
        <v>-1.297671112640657</v>
      </c>
    </row>
    <row r="31" spans="1:10">
      <c r="A31" s="4" t="s">
        <v>136</v>
      </c>
      <c r="B31" s="125">
        <v>89118962.999999896</v>
      </c>
      <c r="C31" s="125">
        <v>111413892</v>
      </c>
      <c r="D31" s="125">
        <v>115447564.00000007</v>
      </c>
      <c r="E31" s="125">
        <v>114951118.99999988</v>
      </c>
      <c r="F31" s="125">
        <v>127267667.99999996</v>
      </c>
      <c r="G31" s="126">
        <f t="shared" si="4"/>
        <v>42.806495627647848</v>
      </c>
      <c r="H31" s="126">
        <f t="shared" si="5"/>
        <v>14.22962228085521</v>
      </c>
      <c r="I31" s="126">
        <f t="shared" si="6"/>
        <v>10.23850446944023</v>
      </c>
      <c r="J31" s="127">
        <f t="shared" si="7"/>
        <v>10.714596871388522</v>
      </c>
    </row>
    <row r="32" spans="1:10">
      <c r="A32" s="4" t="s">
        <v>135</v>
      </c>
      <c r="B32" s="125">
        <v>5508168.9999999981</v>
      </c>
      <c r="C32" s="125">
        <v>5545544</v>
      </c>
      <c r="D32" s="125">
        <v>5491954</v>
      </c>
      <c r="E32" s="125">
        <v>2649699</v>
      </c>
      <c r="F32" s="125">
        <v>1446534</v>
      </c>
      <c r="G32" s="126">
        <f t="shared" si="4"/>
        <v>-73.738387475039332</v>
      </c>
      <c r="H32" s="126">
        <f t="shared" si="5"/>
        <v>-73.915381430568402</v>
      </c>
      <c r="I32" s="126">
        <f t="shared" si="6"/>
        <v>-73.660850036253038</v>
      </c>
      <c r="J32" s="234">
        <f t="shared" si="7"/>
        <v>-45.407610449337831</v>
      </c>
    </row>
    <row r="33" spans="1:10">
      <c r="A33" s="139" t="s">
        <v>134</v>
      </c>
      <c r="B33" s="9">
        <f>SUM(B21:B32)</f>
        <v>8742813812.9999943</v>
      </c>
      <c r="C33" s="9">
        <f>SUM(C21:C32)</f>
        <v>9124694547</v>
      </c>
      <c r="D33" s="9">
        <f>SUM(D21:D32)</f>
        <v>9554722038.9999714</v>
      </c>
      <c r="E33" s="9">
        <f>SUM(E21:E32)</f>
        <v>9987339437.9999771</v>
      </c>
      <c r="F33" s="9">
        <f>SUM(F21:F32)</f>
        <v>10210868337.000002</v>
      </c>
      <c r="G33" s="232">
        <f t="shared" si="4"/>
        <v>16.791556533173633</v>
      </c>
      <c r="H33" s="172">
        <f t="shared" si="5"/>
        <v>11.903672878092266</v>
      </c>
      <c r="I33" s="233">
        <f t="shared" si="6"/>
        <v>6.8672463240877732</v>
      </c>
      <c r="J33" s="233">
        <f t="shared" si="7"/>
        <v>2.2381225789677188</v>
      </c>
    </row>
    <row r="34" spans="1:10">
      <c r="F34" s="114"/>
      <c r="G34" s="116"/>
      <c r="H34" s="114"/>
      <c r="I34" s="116"/>
      <c r="J34" s="114"/>
    </row>
    <row r="35" spans="1:10">
      <c r="A35" s="43" t="s">
        <v>13</v>
      </c>
      <c r="F35" s="114"/>
      <c r="G35" s="116"/>
      <c r="H35" s="114"/>
      <c r="I35" s="116"/>
      <c r="J35" s="114"/>
    </row>
    <row r="36" spans="1:10" ht="30">
      <c r="A36" s="134" t="s">
        <v>114</v>
      </c>
      <c r="B36" s="124">
        <v>2015</v>
      </c>
      <c r="C36" s="124">
        <v>2016</v>
      </c>
      <c r="D36" s="124">
        <v>2017</v>
      </c>
      <c r="E36" s="12">
        <v>2018</v>
      </c>
      <c r="F36" s="12">
        <v>2019</v>
      </c>
      <c r="G36" s="3" t="s">
        <v>585</v>
      </c>
      <c r="H36" s="3" t="s">
        <v>586</v>
      </c>
      <c r="I36" s="147" t="s">
        <v>587</v>
      </c>
      <c r="J36" s="3" t="s">
        <v>588</v>
      </c>
    </row>
    <row r="37" spans="1:10">
      <c r="A37" s="4" t="s">
        <v>330</v>
      </c>
      <c r="B37" s="144">
        <v>747668062.99999905</v>
      </c>
      <c r="C37" s="125">
        <v>698765550</v>
      </c>
      <c r="D37" s="144">
        <v>760662118.99999917</v>
      </c>
      <c r="E37" s="144">
        <v>756054690.99999392</v>
      </c>
      <c r="F37" s="125">
        <v>789502884.00000036</v>
      </c>
      <c r="G37" s="126">
        <f>IFERROR(F37/B37*100-100,"")</f>
        <v>5.5953735447974253</v>
      </c>
      <c r="H37" s="126">
        <f>IFERROR(F37/C37*100-100,"")</f>
        <v>12.985375996283778</v>
      </c>
      <c r="I37" s="126">
        <f>IFERROR(F37/D37*100-100,"")</f>
        <v>3.7915342804130319</v>
      </c>
      <c r="J37" s="162">
        <f>IFERROR(F37/E37*100-100,"")</f>
        <v>4.4240441066196325</v>
      </c>
    </row>
    <row r="38" spans="1:10">
      <c r="A38" s="4" t="s">
        <v>331</v>
      </c>
      <c r="B38" s="144">
        <v>240551683.99999949</v>
      </c>
      <c r="C38" s="125">
        <v>232211272</v>
      </c>
      <c r="D38" s="144">
        <v>237892382.00000054</v>
      </c>
      <c r="E38" s="144">
        <v>254047482.99999976</v>
      </c>
      <c r="F38" s="125">
        <v>249687617.00000018</v>
      </c>
      <c r="G38" s="126">
        <f t="shared" ref="G38:G49" si="8">IFERROR(F38/B38*100-100,"")</f>
        <v>3.7979085608898657</v>
      </c>
      <c r="H38" s="126">
        <f t="shared" ref="H38:H49" si="9">IFERROR(F38/C38*100-100,"")</f>
        <v>7.5260536878675595</v>
      </c>
      <c r="I38" s="126">
        <f t="shared" ref="I38:I49" si="10">IFERROR(F38/D38*100-100,"")</f>
        <v>4.9582230842514434</v>
      </c>
      <c r="J38" s="127">
        <f t="shared" ref="J38:J49" si="11">IFERROR(F38/E38*100-100,"")</f>
        <v>-1.7161618562462166</v>
      </c>
    </row>
    <row r="39" spans="1:10">
      <c r="A39" s="4" t="s">
        <v>127</v>
      </c>
      <c r="B39" s="144">
        <v>124930445.00000018</v>
      </c>
      <c r="C39" s="125">
        <v>132114089</v>
      </c>
      <c r="D39" s="144">
        <v>135968525.99999994</v>
      </c>
      <c r="E39" s="144">
        <v>143738718.00000012</v>
      </c>
      <c r="F39" s="125">
        <v>129604203.99999997</v>
      </c>
      <c r="G39" s="126">
        <f t="shared" si="8"/>
        <v>3.7410888915026135</v>
      </c>
      <c r="H39" s="126">
        <f t="shared" si="9"/>
        <v>-1.8997860250923253</v>
      </c>
      <c r="I39" s="126">
        <f t="shared" si="10"/>
        <v>-4.6807317746461194</v>
      </c>
      <c r="J39" s="127">
        <f t="shared" si="11"/>
        <v>-9.8334771567951123</v>
      </c>
    </row>
    <row r="40" spans="1:10">
      <c r="A40" s="4" t="s">
        <v>128</v>
      </c>
      <c r="B40" s="144">
        <v>100125756.00000001</v>
      </c>
      <c r="C40" s="125">
        <v>78607254</v>
      </c>
      <c r="D40" s="144">
        <v>63802843.999999993</v>
      </c>
      <c r="E40" s="144">
        <v>60750532.00000003</v>
      </c>
      <c r="F40" s="125">
        <v>45033025.000000007</v>
      </c>
      <c r="G40" s="126">
        <f t="shared" si="8"/>
        <v>-55.023535602567634</v>
      </c>
      <c r="H40" s="126">
        <f t="shared" si="9"/>
        <v>-42.711362236365602</v>
      </c>
      <c r="I40" s="126">
        <f t="shared" si="10"/>
        <v>-29.41846761564419</v>
      </c>
      <c r="J40" s="127">
        <f t="shared" si="11"/>
        <v>-25.872212937987143</v>
      </c>
    </row>
    <row r="41" spans="1:10">
      <c r="A41" s="4" t="s">
        <v>129</v>
      </c>
      <c r="B41" s="144">
        <v>21342358.999999993</v>
      </c>
      <c r="C41" s="125">
        <v>19587221</v>
      </c>
      <c r="D41" s="144">
        <v>21416668</v>
      </c>
      <c r="E41" s="144">
        <v>26266311.000000004</v>
      </c>
      <c r="F41" s="125">
        <v>18435101</v>
      </c>
      <c r="G41" s="126">
        <f t="shared" si="8"/>
        <v>-13.622008701099972</v>
      </c>
      <c r="H41" s="126">
        <f t="shared" si="9"/>
        <v>-5.881998268156579</v>
      </c>
      <c r="I41" s="126">
        <f t="shared" si="10"/>
        <v>-13.921712751955624</v>
      </c>
      <c r="J41" s="127">
        <f t="shared" si="11"/>
        <v>-29.814654977625153</v>
      </c>
    </row>
    <row r="42" spans="1:10">
      <c r="A42" s="4" t="s">
        <v>130</v>
      </c>
      <c r="B42" s="144">
        <v>16890271.999999996</v>
      </c>
      <c r="C42" s="125">
        <v>12207674</v>
      </c>
      <c r="D42" s="144">
        <v>9616434</v>
      </c>
      <c r="E42" s="144">
        <v>11904218</v>
      </c>
      <c r="F42" s="125">
        <v>11797594</v>
      </c>
      <c r="G42" s="126">
        <f t="shared" si="8"/>
        <v>-30.151545220822953</v>
      </c>
      <c r="H42" s="126">
        <f t="shared" si="9"/>
        <v>-3.3591984844942573</v>
      </c>
      <c r="I42" s="126">
        <f t="shared" si="10"/>
        <v>22.681588622144133</v>
      </c>
      <c r="J42" s="127">
        <f t="shared" si="11"/>
        <v>-0.89568252194305842</v>
      </c>
    </row>
    <row r="43" spans="1:10">
      <c r="A43" s="4" t="s">
        <v>131</v>
      </c>
      <c r="B43" s="144">
        <v>34373447.999999993</v>
      </c>
      <c r="C43" s="125">
        <v>47661307</v>
      </c>
      <c r="D43" s="144">
        <v>105727102</v>
      </c>
      <c r="E43" s="144">
        <v>69924313.000000045</v>
      </c>
      <c r="F43" s="125">
        <v>185303735.99999994</v>
      </c>
      <c r="G43" s="126">
        <f t="shared" si="8"/>
        <v>439.08975323045854</v>
      </c>
      <c r="H43" s="126">
        <f t="shared" si="9"/>
        <v>288.79281258484986</v>
      </c>
      <c r="I43" s="126">
        <f t="shared" si="10"/>
        <v>75.266069432225549</v>
      </c>
      <c r="J43" s="127">
        <f t="shared" si="11"/>
        <v>165.00615887352347</v>
      </c>
    </row>
    <row r="44" spans="1:10">
      <c r="A44" s="4" t="s">
        <v>329</v>
      </c>
      <c r="B44" s="144">
        <v>25038757</v>
      </c>
      <c r="C44" s="125">
        <v>39084755</v>
      </c>
      <c r="D44" s="144">
        <v>33599003.999999978</v>
      </c>
      <c r="E44" s="144">
        <v>58497738.000000075</v>
      </c>
      <c r="F44" s="125">
        <v>120482013.00000006</v>
      </c>
      <c r="G44" s="126">
        <f t="shared" si="8"/>
        <v>381.18208503720876</v>
      </c>
      <c r="H44" s="126">
        <f t="shared" si="9"/>
        <v>208.25832987823526</v>
      </c>
      <c r="I44" s="126">
        <f t="shared" si="10"/>
        <v>258.58804921717365</v>
      </c>
      <c r="J44" s="127">
        <f t="shared" si="11"/>
        <v>105.96012276577241</v>
      </c>
    </row>
    <row r="45" spans="1:10">
      <c r="A45" s="4" t="s">
        <v>132</v>
      </c>
      <c r="B45" s="144">
        <v>32843909.999999989</v>
      </c>
      <c r="C45" s="125">
        <v>22387778</v>
      </c>
      <c r="D45" s="144">
        <v>21607112</v>
      </c>
      <c r="E45" s="144">
        <v>16303448.000000007</v>
      </c>
      <c r="F45" s="125">
        <v>19803330</v>
      </c>
      <c r="G45" s="126">
        <f t="shared" si="8"/>
        <v>-39.704712380468685</v>
      </c>
      <c r="H45" s="126">
        <f t="shared" si="9"/>
        <v>-11.544012987800755</v>
      </c>
      <c r="I45" s="126">
        <f t="shared" si="10"/>
        <v>-8.348093905377084</v>
      </c>
      <c r="J45" s="127">
        <f t="shared" si="11"/>
        <v>21.467127689799057</v>
      </c>
    </row>
    <row r="46" spans="1:10">
      <c r="A46" s="4" t="s">
        <v>133</v>
      </c>
      <c r="B46" s="144">
        <v>83516094.00000003</v>
      </c>
      <c r="C46" s="125">
        <v>64049453</v>
      </c>
      <c r="D46" s="144">
        <v>64728810.999999866</v>
      </c>
      <c r="E46" s="144">
        <v>52915720.999999963</v>
      </c>
      <c r="F46" s="125">
        <v>67854866.99999997</v>
      </c>
      <c r="G46" s="126">
        <f t="shared" si="8"/>
        <v>-18.75234610469218</v>
      </c>
      <c r="H46" s="126">
        <f t="shared" si="9"/>
        <v>5.9413684610233588</v>
      </c>
      <c r="I46" s="126">
        <f t="shared" si="10"/>
        <v>4.8294661244435702</v>
      </c>
      <c r="J46" s="127">
        <f t="shared" si="11"/>
        <v>28.231961537479606</v>
      </c>
    </row>
    <row r="47" spans="1:10">
      <c r="A47" s="4" t="s">
        <v>136</v>
      </c>
      <c r="B47" s="144">
        <v>7663098.0000000037</v>
      </c>
      <c r="C47" s="125">
        <v>9800772</v>
      </c>
      <c r="D47" s="144">
        <v>13511771.000000007</v>
      </c>
      <c r="E47" s="144">
        <v>8011289.9999999944</v>
      </c>
      <c r="F47" s="125">
        <v>11266543</v>
      </c>
      <c r="G47" s="126">
        <f t="shared" si="8"/>
        <v>47.023344866527793</v>
      </c>
      <c r="H47" s="126">
        <f t="shared" si="9"/>
        <v>14.955668798335481</v>
      </c>
      <c r="I47" s="126">
        <f t="shared" si="10"/>
        <v>-16.616829873744948</v>
      </c>
      <c r="J47" s="127">
        <f t="shared" si="11"/>
        <v>40.633318728943863</v>
      </c>
    </row>
    <row r="48" spans="1:10">
      <c r="A48" s="4" t="s">
        <v>135</v>
      </c>
      <c r="B48" s="144">
        <v>88132</v>
      </c>
      <c r="C48" s="125">
        <v>200512</v>
      </c>
      <c r="D48" s="144">
        <v>72001</v>
      </c>
      <c r="E48" s="144">
        <v>167995</v>
      </c>
      <c r="F48" s="125">
        <v>120065</v>
      </c>
      <c r="G48" s="126">
        <f t="shared" si="8"/>
        <v>36.233150274588098</v>
      </c>
      <c r="H48" s="126">
        <f t="shared" si="9"/>
        <v>-40.120790775614424</v>
      </c>
      <c r="I48" s="126">
        <f t="shared" si="10"/>
        <v>66.754628407938782</v>
      </c>
      <c r="J48" s="234">
        <f t="shared" si="11"/>
        <v>-28.530611030090185</v>
      </c>
    </row>
    <row r="49" spans="1:10">
      <c r="A49" s="139" t="s">
        <v>134</v>
      </c>
      <c r="B49" s="9">
        <f>SUM(B37:B48)</f>
        <v>1435032017.9999988</v>
      </c>
      <c r="C49" s="9">
        <f>SUM(C37:C48)</f>
        <v>1356677637</v>
      </c>
      <c r="D49" s="9">
        <f>SUM(D37:D48)</f>
        <v>1468604773.9999995</v>
      </c>
      <c r="E49" s="9">
        <f>SUM(E37:E48)</f>
        <v>1458582457.9999938</v>
      </c>
      <c r="F49" s="9">
        <f>SUM(F37:F48)</f>
        <v>1648890979.0000005</v>
      </c>
      <c r="G49" s="232">
        <f t="shared" si="8"/>
        <v>14.902730971679404</v>
      </c>
      <c r="H49" s="172">
        <f t="shared" si="9"/>
        <v>21.538892809213479</v>
      </c>
      <c r="I49" s="233">
        <f t="shared" si="10"/>
        <v>12.276019266161057</v>
      </c>
      <c r="J49" s="233">
        <f t="shared" si="11"/>
        <v>13.047498271778025</v>
      </c>
    </row>
    <row r="50" spans="1:10">
      <c r="F50" s="114"/>
      <c r="G50" s="116"/>
      <c r="H50" s="114"/>
      <c r="I50" s="116"/>
      <c r="J50" s="114"/>
    </row>
    <row r="51" spans="1:10">
      <c r="A51" s="43" t="s">
        <v>10</v>
      </c>
      <c r="F51" s="114"/>
      <c r="G51" s="116"/>
      <c r="H51" s="114"/>
      <c r="I51" s="116"/>
      <c r="J51" s="114"/>
    </row>
    <row r="52" spans="1:10" ht="30">
      <c r="A52" s="134" t="s">
        <v>114</v>
      </c>
      <c r="B52" s="124">
        <v>2015</v>
      </c>
      <c r="C52" s="124">
        <v>2016</v>
      </c>
      <c r="D52" s="124">
        <v>2017</v>
      </c>
      <c r="E52" s="12">
        <v>2018</v>
      </c>
      <c r="F52" s="12">
        <v>2019</v>
      </c>
      <c r="G52" s="3" t="s">
        <v>585</v>
      </c>
      <c r="H52" s="3" t="s">
        <v>586</v>
      </c>
      <c r="I52" s="147" t="s">
        <v>587</v>
      </c>
      <c r="J52" s="3" t="s">
        <v>588</v>
      </c>
    </row>
    <row r="53" spans="1:10">
      <c r="A53" s="4" t="s">
        <v>330</v>
      </c>
      <c r="B53" s="144">
        <v>5215678200.9999943</v>
      </c>
      <c r="C53" s="144">
        <v>5367511912</v>
      </c>
      <c r="D53" s="125">
        <v>5702680061.9999638</v>
      </c>
      <c r="E53" s="125">
        <v>5938633272.0000515</v>
      </c>
      <c r="F53" s="125">
        <v>5978826976.9999933</v>
      </c>
      <c r="G53" s="126">
        <f>IFERROR(F53/B53*100-100,"")</f>
        <v>14.631822489617591</v>
      </c>
      <c r="H53" s="126">
        <f>IFERROR(F53/C53*100-100,"")</f>
        <v>11.389170159702729</v>
      </c>
      <c r="I53" s="126">
        <f>IFERROR(F53/D53*100-100,"")</f>
        <v>4.8424058863155466</v>
      </c>
      <c r="J53" s="162">
        <f>IFERROR(F53/E53*100-100,"")</f>
        <v>0.67681742850582793</v>
      </c>
    </row>
    <row r="54" spans="1:10">
      <c r="A54" s="4" t="s">
        <v>331</v>
      </c>
      <c r="B54" s="144">
        <v>2524676082.999989</v>
      </c>
      <c r="C54" s="144">
        <v>2629484577</v>
      </c>
      <c r="D54" s="125">
        <v>2813253537.9999857</v>
      </c>
      <c r="E54" s="125">
        <v>2945865462.999979</v>
      </c>
      <c r="F54" s="125">
        <v>2971477987.0000005</v>
      </c>
      <c r="G54" s="126">
        <f t="shared" ref="G54:G65" si="12">IFERROR(F54/B54*100-100,"")</f>
        <v>17.69739520283693</v>
      </c>
      <c r="H54" s="126">
        <f t="shared" ref="H54:H65" si="13">IFERROR(F54/C54*100-100,"")</f>
        <v>13.006100624867841</v>
      </c>
      <c r="I54" s="126">
        <f t="shared" ref="I54:I65" si="14">IFERROR(F54/D54*100-100,"")</f>
        <v>5.6242513112593713</v>
      </c>
      <c r="J54" s="127">
        <f t="shared" ref="J54:J65" si="15">IFERROR(F54/E54*100-100,"")</f>
        <v>0.86943970529931391</v>
      </c>
    </row>
    <row r="55" spans="1:10">
      <c r="A55" s="4" t="s">
        <v>127</v>
      </c>
      <c r="B55" s="144">
        <v>1041134069.9999982</v>
      </c>
      <c r="C55" s="144">
        <v>1029222183</v>
      </c>
      <c r="D55" s="125">
        <v>1108750754.9999971</v>
      </c>
      <c r="E55" s="125">
        <v>1142310144.0000029</v>
      </c>
      <c r="F55" s="125">
        <v>1116623104.999999</v>
      </c>
      <c r="G55" s="126">
        <f t="shared" si="12"/>
        <v>7.2506545674757348</v>
      </c>
      <c r="H55" s="126">
        <f t="shared" si="13"/>
        <v>8.4919391987103126</v>
      </c>
      <c r="I55" s="126">
        <f t="shared" si="14"/>
        <v>0.71001980963718836</v>
      </c>
      <c r="J55" s="127">
        <f t="shared" si="15"/>
        <v>-2.2486921905513384</v>
      </c>
    </row>
    <row r="56" spans="1:10">
      <c r="A56" s="4" t="s">
        <v>128</v>
      </c>
      <c r="B56" s="144">
        <v>492606505.99999827</v>
      </c>
      <c r="C56" s="144">
        <v>502617130</v>
      </c>
      <c r="D56" s="125">
        <v>508803105.00000179</v>
      </c>
      <c r="E56" s="125">
        <v>482751971.99999839</v>
      </c>
      <c r="F56" s="125">
        <v>476090094.99999964</v>
      </c>
      <c r="G56" s="126">
        <f t="shared" si="12"/>
        <v>-3.3528609141022372</v>
      </c>
      <c r="H56" s="126">
        <f t="shared" si="13"/>
        <v>-5.2777817182634266</v>
      </c>
      <c r="I56" s="126">
        <f t="shared" si="14"/>
        <v>-6.4294045532607385</v>
      </c>
      <c r="J56" s="127">
        <f t="shared" si="15"/>
        <v>-1.3799792411824114</v>
      </c>
    </row>
    <row r="57" spans="1:10">
      <c r="A57" s="4" t="s">
        <v>129</v>
      </c>
      <c r="B57" s="144">
        <v>287552340.00000042</v>
      </c>
      <c r="C57" s="144">
        <v>229441683</v>
      </c>
      <c r="D57" s="125">
        <v>239908362.99999955</v>
      </c>
      <c r="E57" s="125">
        <v>235847645.00000036</v>
      </c>
      <c r="F57" s="125">
        <v>215358235.00000003</v>
      </c>
      <c r="G57" s="126">
        <f t="shared" si="12"/>
        <v>-25.106422364707683</v>
      </c>
      <c r="H57" s="126">
        <f t="shared" si="13"/>
        <v>-6.1381383782823633</v>
      </c>
      <c r="I57" s="126">
        <f t="shared" si="14"/>
        <v>-10.233127221163002</v>
      </c>
      <c r="J57" s="127">
        <f t="shared" si="15"/>
        <v>-8.6875618367952256</v>
      </c>
    </row>
    <row r="58" spans="1:10">
      <c r="A58" s="4" t="s">
        <v>130</v>
      </c>
      <c r="B58" s="144">
        <v>142370465.00000012</v>
      </c>
      <c r="C58" s="144">
        <v>137243927</v>
      </c>
      <c r="D58" s="125">
        <v>136052845.99999994</v>
      </c>
      <c r="E58" s="125">
        <v>137148208.00000036</v>
      </c>
      <c r="F58" s="125">
        <v>135405053</v>
      </c>
      <c r="G58" s="126">
        <f t="shared" si="12"/>
        <v>-4.8924557491612575</v>
      </c>
      <c r="H58" s="126">
        <f t="shared" si="13"/>
        <v>-1.3398581927781805</v>
      </c>
      <c r="I58" s="126">
        <f t="shared" si="14"/>
        <v>-0.47613336952903751</v>
      </c>
      <c r="J58" s="127">
        <f t="shared" si="15"/>
        <v>-1.2710009306139511</v>
      </c>
    </row>
    <row r="59" spans="1:10">
      <c r="A59" s="4" t="s">
        <v>131</v>
      </c>
      <c r="B59" s="144">
        <v>864460382.00000012</v>
      </c>
      <c r="C59" s="144">
        <v>897347485</v>
      </c>
      <c r="D59" s="125">
        <v>975573187.00000143</v>
      </c>
      <c r="E59" s="125">
        <v>1117498117.999999</v>
      </c>
      <c r="F59" s="125">
        <v>1176341096.9999993</v>
      </c>
      <c r="G59" s="126">
        <f t="shared" si="12"/>
        <v>36.078080788206591</v>
      </c>
      <c r="H59" s="126">
        <f t="shared" si="13"/>
        <v>31.090922598395565</v>
      </c>
      <c r="I59" s="126">
        <f t="shared" si="14"/>
        <v>20.579482162417989</v>
      </c>
      <c r="J59" s="127">
        <f t="shared" si="15"/>
        <v>5.265599829851368</v>
      </c>
    </row>
    <row r="60" spans="1:10">
      <c r="A60" s="4" t="s">
        <v>329</v>
      </c>
      <c r="B60" s="144">
        <v>263000801.0000003</v>
      </c>
      <c r="C60" s="144">
        <v>286030253</v>
      </c>
      <c r="D60" s="125">
        <v>287490876.00000042</v>
      </c>
      <c r="E60" s="125">
        <v>306868180.99999887</v>
      </c>
      <c r="F60" s="125">
        <v>305087240.99999994</v>
      </c>
      <c r="G60" s="126">
        <f t="shared" si="12"/>
        <v>16.002399931854043</v>
      </c>
      <c r="H60" s="126">
        <f t="shared" si="13"/>
        <v>6.6625777518715523</v>
      </c>
      <c r="I60" s="126">
        <f t="shared" si="14"/>
        <v>6.1206690260318055</v>
      </c>
      <c r="J60" s="127">
        <f t="shared" si="15"/>
        <v>-0.58035994288991333</v>
      </c>
    </row>
    <row r="61" spans="1:10">
      <c r="A61" s="4" t="s">
        <v>132</v>
      </c>
      <c r="B61" s="144">
        <v>100612597.00000003</v>
      </c>
      <c r="C61" s="144">
        <v>120682463</v>
      </c>
      <c r="D61" s="125">
        <v>119295198.00000028</v>
      </c>
      <c r="E61" s="125">
        <v>120579400.00000004</v>
      </c>
      <c r="F61" s="125">
        <v>167589875.99999997</v>
      </c>
      <c r="G61" s="126">
        <f t="shared" si="12"/>
        <v>66.569476384751226</v>
      </c>
      <c r="H61" s="126">
        <f t="shared" si="13"/>
        <v>38.868458460281829</v>
      </c>
      <c r="I61" s="126">
        <f t="shared" si="14"/>
        <v>40.483337812138586</v>
      </c>
      <c r="J61" s="127">
        <f t="shared" si="15"/>
        <v>38.987153692919264</v>
      </c>
    </row>
    <row r="62" spans="1:10">
      <c r="A62" s="4" t="s">
        <v>133</v>
      </c>
      <c r="B62" s="144">
        <v>845383430.00000274</v>
      </c>
      <c r="C62" s="144">
        <v>841403292</v>
      </c>
      <c r="D62" s="125">
        <v>901655472.99999857</v>
      </c>
      <c r="E62" s="125">
        <v>935232675.99999797</v>
      </c>
      <c r="F62" s="125">
        <v>833650606.99999976</v>
      </c>
      <c r="G62" s="126">
        <f t="shared" si="12"/>
        <v>-1.3878699988244279</v>
      </c>
      <c r="H62" s="126">
        <f t="shared" si="13"/>
        <v>-0.92139941377841694</v>
      </c>
      <c r="I62" s="126">
        <f t="shared" si="14"/>
        <v>-7.542222948387618</v>
      </c>
      <c r="J62" s="127">
        <f t="shared" si="15"/>
        <v>-10.861689460473727</v>
      </c>
    </row>
    <row r="63" spans="1:10">
      <c r="A63" s="4" t="s">
        <v>136</v>
      </c>
      <c r="B63" s="144">
        <v>138877661.00000027</v>
      </c>
      <c r="C63" s="144">
        <v>136377967</v>
      </c>
      <c r="D63" s="125">
        <v>158247573.00000012</v>
      </c>
      <c r="E63" s="125">
        <v>185479079.00000012</v>
      </c>
      <c r="F63" s="125">
        <v>159662627.99999994</v>
      </c>
      <c r="G63" s="126">
        <f t="shared" si="12"/>
        <v>14.966386134627967</v>
      </c>
      <c r="H63" s="126">
        <f t="shared" si="13"/>
        <v>17.073623776779073</v>
      </c>
      <c r="I63" s="126">
        <f t="shared" si="14"/>
        <v>0.89420328740197874</v>
      </c>
      <c r="J63" s="127">
        <f t="shared" si="15"/>
        <v>-13.918794043612948</v>
      </c>
    </row>
    <row r="64" spans="1:10">
      <c r="A64" s="4" t="s">
        <v>135</v>
      </c>
      <c r="B64" s="144">
        <v>3141809.0000000005</v>
      </c>
      <c r="C64" s="144">
        <v>6321617</v>
      </c>
      <c r="D64" s="125">
        <v>3749185.9999999995</v>
      </c>
      <c r="E64" s="125">
        <v>3147642.9999999995</v>
      </c>
      <c r="F64" s="125">
        <v>4306787</v>
      </c>
      <c r="G64" s="126">
        <f t="shared" si="12"/>
        <v>37.079847947472274</v>
      </c>
      <c r="H64" s="126">
        <f t="shared" si="13"/>
        <v>-31.872066909463186</v>
      </c>
      <c r="I64" s="126">
        <f t="shared" si="14"/>
        <v>14.872588343176375</v>
      </c>
      <c r="J64" s="234">
        <f t="shared" si="15"/>
        <v>36.825777256188218</v>
      </c>
    </row>
    <row r="65" spans="1:10">
      <c r="A65" s="139" t="s">
        <v>134</v>
      </c>
      <c r="B65" s="9">
        <f>SUM(B53:B64)</f>
        <v>11919494344.999981</v>
      </c>
      <c r="C65" s="9">
        <f>SUM(C53:C64)</f>
        <v>12183684489</v>
      </c>
      <c r="D65" s="9">
        <f>SUM(D53:D64)</f>
        <v>12955460161.999949</v>
      </c>
      <c r="E65" s="9">
        <f>SUM(E53:E64)</f>
        <v>13551361801.000027</v>
      </c>
      <c r="F65" s="9">
        <f>SUM(F53:F64)</f>
        <v>13540419687.999992</v>
      </c>
      <c r="G65" s="232">
        <f t="shared" si="12"/>
        <v>13.598943848485987</v>
      </c>
      <c r="H65" s="172">
        <f t="shared" si="13"/>
        <v>11.135672466115778</v>
      </c>
      <c r="I65" s="233">
        <f t="shared" si="14"/>
        <v>4.5151582320156081</v>
      </c>
      <c r="J65" s="233">
        <f t="shared" si="15"/>
        <v>-8.0745486399948163E-2</v>
      </c>
    </row>
    <row r="66" spans="1:10">
      <c r="F66" s="114"/>
      <c r="G66" s="116"/>
      <c r="H66" s="114"/>
      <c r="I66" s="116"/>
      <c r="J66" s="114"/>
    </row>
    <row r="67" spans="1:10">
      <c r="A67" s="43" t="s">
        <v>11</v>
      </c>
      <c r="F67" s="114"/>
      <c r="G67" s="116"/>
      <c r="H67" s="114"/>
      <c r="I67" s="116"/>
      <c r="J67" s="114"/>
    </row>
    <row r="68" spans="1:10" ht="30">
      <c r="A68" s="134" t="s">
        <v>114</v>
      </c>
      <c r="B68" s="124">
        <v>2015</v>
      </c>
      <c r="C68" s="124">
        <v>2016</v>
      </c>
      <c r="D68" s="124">
        <v>2017</v>
      </c>
      <c r="E68" s="124">
        <v>2018</v>
      </c>
      <c r="F68" s="12">
        <v>2019</v>
      </c>
      <c r="G68" s="3" t="s">
        <v>585</v>
      </c>
      <c r="H68" s="3" t="s">
        <v>586</v>
      </c>
      <c r="I68" s="147" t="s">
        <v>587</v>
      </c>
      <c r="J68" s="3" t="s">
        <v>588</v>
      </c>
    </row>
    <row r="69" spans="1:10">
      <c r="A69" s="4" t="s">
        <v>330</v>
      </c>
      <c r="B69" s="144">
        <v>1846043774.0000076</v>
      </c>
      <c r="C69" s="125">
        <v>2074959278</v>
      </c>
      <c r="D69" s="144">
        <v>2232817626.0000091</v>
      </c>
      <c r="E69" s="144">
        <v>2322048734.0000091</v>
      </c>
      <c r="F69" s="125">
        <v>2316580212.0000029</v>
      </c>
      <c r="G69" s="126">
        <f>IFERROR(F69/B69*100-100,"")</f>
        <v>25.488910102084787</v>
      </c>
      <c r="H69" s="126">
        <f>IFERROR(F69/C69*100-100,"")</f>
        <v>11.644610887636063</v>
      </c>
      <c r="I69" s="126">
        <f>IFERROR(F69/D69*100-100,"")</f>
        <v>3.7514298088935618</v>
      </c>
      <c r="J69" s="162">
        <f>IFERROR(F69/E69*100-100,"")</f>
        <v>-0.23550418731247191</v>
      </c>
    </row>
    <row r="70" spans="1:10">
      <c r="A70" s="4" t="s">
        <v>331</v>
      </c>
      <c r="B70" s="144">
        <v>611032233.99999893</v>
      </c>
      <c r="C70" s="125">
        <v>640956456</v>
      </c>
      <c r="D70" s="144">
        <v>682667896.00000036</v>
      </c>
      <c r="E70" s="144">
        <v>808792444.99999976</v>
      </c>
      <c r="F70" s="125">
        <v>780979667.99999928</v>
      </c>
      <c r="G70" s="126">
        <f t="shared" ref="G70:G81" si="16">IFERROR(F70/B70*100-100,"")</f>
        <v>27.813170000455443</v>
      </c>
      <c r="H70" s="126">
        <f t="shared" ref="H70:H81" si="17">IFERROR(F70/C70*100-100,"")</f>
        <v>21.845978878789737</v>
      </c>
      <c r="I70" s="126">
        <f t="shared" ref="I70:I81" si="18">IFERROR(F70/D70*100-100,"")</f>
        <v>14.401112543308898</v>
      </c>
      <c r="J70" s="127">
        <f t="shared" ref="J70:J81" si="19">IFERROR(F70/E70*100-100,"")</f>
        <v>-3.4388027697267205</v>
      </c>
    </row>
    <row r="71" spans="1:10">
      <c r="A71" s="4" t="s">
        <v>127</v>
      </c>
      <c r="B71" s="144">
        <v>370455740.00000066</v>
      </c>
      <c r="C71" s="125">
        <v>437689477</v>
      </c>
      <c r="D71" s="144">
        <v>394455954.00000107</v>
      </c>
      <c r="E71" s="144">
        <v>414868011.99999791</v>
      </c>
      <c r="F71" s="125">
        <v>397988761.99999976</v>
      </c>
      <c r="G71" s="126">
        <f t="shared" si="16"/>
        <v>7.4322028321113436</v>
      </c>
      <c r="H71" s="126">
        <f t="shared" si="17"/>
        <v>-9.0705207884173689</v>
      </c>
      <c r="I71" s="126">
        <f t="shared" si="18"/>
        <v>0.89561533148987849</v>
      </c>
      <c r="J71" s="127">
        <f t="shared" si="19"/>
        <v>-4.0685831425340808</v>
      </c>
    </row>
    <row r="72" spans="1:10">
      <c r="A72" s="4" t="s">
        <v>128</v>
      </c>
      <c r="B72" s="144">
        <v>206917445.99999994</v>
      </c>
      <c r="C72" s="125">
        <v>210027285</v>
      </c>
      <c r="D72" s="144">
        <v>221939700.00000042</v>
      </c>
      <c r="E72" s="144">
        <v>171057746.00000012</v>
      </c>
      <c r="F72" s="125">
        <v>154749643.99999994</v>
      </c>
      <c r="G72" s="126">
        <f t="shared" si="16"/>
        <v>-25.21189150962168</v>
      </c>
      <c r="H72" s="126">
        <f t="shared" si="17"/>
        <v>-26.319266565770278</v>
      </c>
      <c r="I72" s="126">
        <f t="shared" si="18"/>
        <v>-30.274014067785231</v>
      </c>
      <c r="J72" s="127">
        <f t="shared" si="19"/>
        <v>-9.5336822689106242</v>
      </c>
    </row>
    <row r="73" spans="1:10">
      <c r="A73" s="4" t="s">
        <v>129</v>
      </c>
      <c r="B73" s="144">
        <v>72224640.000000015</v>
      </c>
      <c r="C73" s="125">
        <v>65219541</v>
      </c>
      <c r="D73" s="144">
        <v>48480975.000000052</v>
      </c>
      <c r="E73" s="144">
        <v>50261137.000000015</v>
      </c>
      <c r="F73" s="125">
        <v>37211399.999999993</v>
      </c>
      <c r="G73" s="126">
        <f t="shared" si="16"/>
        <v>-48.478247866656055</v>
      </c>
      <c r="H73" s="126">
        <f t="shared" si="17"/>
        <v>-42.944400666665238</v>
      </c>
      <c r="I73" s="126">
        <f t="shared" si="18"/>
        <v>-23.245355523481209</v>
      </c>
      <c r="J73" s="127">
        <f t="shared" si="19"/>
        <v>-25.963871450023149</v>
      </c>
    </row>
    <row r="74" spans="1:10">
      <c r="A74" s="4" t="s">
        <v>130</v>
      </c>
      <c r="B74" s="144">
        <v>42167578.999999948</v>
      </c>
      <c r="C74" s="125">
        <v>44952233</v>
      </c>
      <c r="D74" s="144">
        <v>38629623.999999993</v>
      </c>
      <c r="E74" s="144">
        <v>55216596.999999948</v>
      </c>
      <c r="F74" s="125">
        <v>40418586.999999978</v>
      </c>
      <c r="G74" s="126">
        <f t="shared" si="16"/>
        <v>-4.1477173731031058</v>
      </c>
      <c r="H74" s="126">
        <f t="shared" si="17"/>
        <v>-10.085474508018379</v>
      </c>
      <c r="I74" s="126">
        <f t="shared" si="18"/>
        <v>4.6310650085540175</v>
      </c>
      <c r="J74" s="127">
        <f t="shared" si="19"/>
        <v>-26.799931187356549</v>
      </c>
    </row>
    <row r="75" spans="1:10">
      <c r="A75" s="4" t="s">
        <v>131</v>
      </c>
      <c r="B75" s="144">
        <v>443185322.00000042</v>
      </c>
      <c r="C75" s="125">
        <v>446283802</v>
      </c>
      <c r="D75" s="144">
        <v>436756448.99999917</v>
      </c>
      <c r="E75" s="144">
        <v>480625373.9999994</v>
      </c>
      <c r="F75" s="125">
        <v>488261798.99999905</v>
      </c>
      <c r="G75" s="126">
        <f t="shared" si="16"/>
        <v>10.171022089941545</v>
      </c>
      <c r="H75" s="126">
        <f t="shared" si="17"/>
        <v>9.4061215782147229</v>
      </c>
      <c r="I75" s="126">
        <f t="shared" si="18"/>
        <v>11.792693643774911</v>
      </c>
      <c r="J75" s="127">
        <f t="shared" si="19"/>
        <v>1.5888518195461785</v>
      </c>
    </row>
    <row r="76" spans="1:10">
      <c r="A76" s="4" t="s">
        <v>329</v>
      </c>
      <c r="B76" s="144">
        <v>248007840.00000021</v>
      </c>
      <c r="C76" s="125">
        <v>170121758</v>
      </c>
      <c r="D76" s="144">
        <v>98054849.999999881</v>
      </c>
      <c r="E76" s="144">
        <v>90917628.000000045</v>
      </c>
      <c r="F76" s="125">
        <v>86193203.00000003</v>
      </c>
      <c r="G76" s="126">
        <f t="shared" si="16"/>
        <v>-65.245774891632465</v>
      </c>
      <c r="H76" s="126">
        <f t="shared" si="17"/>
        <v>-49.334403774501304</v>
      </c>
      <c r="I76" s="126">
        <f t="shared" si="18"/>
        <v>-12.09695083924953</v>
      </c>
      <c r="J76" s="127">
        <f t="shared" si="19"/>
        <v>-5.1963795183922059</v>
      </c>
    </row>
    <row r="77" spans="1:10">
      <c r="A77" s="4" t="s">
        <v>132</v>
      </c>
      <c r="B77" s="144">
        <v>72458683.000000164</v>
      </c>
      <c r="C77" s="125">
        <v>44625152</v>
      </c>
      <c r="D77" s="144">
        <v>74999863.000000134</v>
      </c>
      <c r="E77" s="144">
        <v>132896862.99999993</v>
      </c>
      <c r="F77" s="125">
        <v>68524609.999999985</v>
      </c>
      <c r="G77" s="126">
        <f t="shared" si="16"/>
        <v>-5.4294017460960049</v>
      </c>
      <c r="H77" s="126">
        <f t="shared" si="17"/>
        <v>53.556025982835848</v>
      </c>
      <c r="I77" s="126">
        <f t="shared" si="18"/>
        <v>-8.6336864375340667</v>
      </c>
      <c r="J77" s="127">
        <f t="shared" si="19"/>
        <v>-48.437752063417761</v>
      </c>
    </row>
    <row r="78" spans="1:10">
      <c r="A78" s="4" t="s">
        <v>133</v>
      </c>
      <c r="B78" s="144">
        <v>391367915.00000143</v>
      </c>
      <c r="C78" s="125">
        <v>388690597</v>
      </c>
      <c r="D78" s="144">
        <v>409174791.00000149</v>
      </c>
      <c r="E78" s="144">
        <v>429487511.99999923</v>
      </c>
      <c r="F78" s="125">
        <v>400293503.00000006</v>
      </c>
      <c r="G78" s="126">
        <f t="shared" si="16"/>
        <v>2.2806131156660143</v>
      </c>
      <c r="H78" s="126">
        <f t="shared" si="17"/>
        <v>2.9851264963839839</v>
      </c>
      <c r="I78" s="126">
        <f t="shared" si="18"/>
        <v>-2.1705364541877259</v>
      </c>
      <c r="J78" s="127">
        <f t="shared" si="19"/>
        <v>-6.7974057881336449</v>
      </c>
    </row>
    <row r="79" spans="1:10">
      <c r="A79" s="4" t="s">
        <v>136</v>
      </c>
      <c r="B79" s="144">
        <v>48932481.000000015</v>
      </c>
      <c r="C79" s="125">
        <v>48066191</v>
      </c>
      <c r="D79" s="144">
        <v>58129243.000000045</v>
      </c>
      <c r="E79" s="144">
        <v>65565788.999999985</v>
      </c>
      <c r="F79" s="125">
        <v>64878457</v>
      </c>
      <c r="G79" s="126">
        <f t="shared" si="16"/>
        <v>32.587712035283829</v>
      </c>
      <c r="H79" s="126">
        <f t="shared" si="17"/>
        <v>34.977321169468155</v>
      </c>
      <c r="I79" s="126">
        <f t="shared" si="18"/>
        <v>11.610703411362081</v>
      </c>
      <c r="J79" s="127">
        <f t="shared" si="19"/>
        <v>-1.0483088978003252</v>
      </c>
    </row>
    <row r="80" spans="1:10">
      <c r="A80" s="4" t="s">
        <v>135</v>
      </c>
      <c r="B80" s="144">
        <v>33342639.000000007</v>
      </c>
      <c r="C80" s="125">
        <v>23758119</v>
      </c>
      <c r="D80" s="144">
        <v>21699756</v>
      </c>
      <c r="E80" s="144">
        <v>17663661.999999996</v>
      </c>
      <c r="F80" s="125">
        <v>26307447</v>
      </c>
      <c r="G80" s="126">
        <f t="shared" si="16"/>
        <v>-21.09968560077084</v>
      </c>
      <c r="H80" s="126">
        <f t="shared" si="17"/>
        <v>10.730344435096058</v>
      </c>
      <c r="I80" s="126">
        <f t="shared" si="18"/>
        <v>21.233837836701937</v>
      </c>
      <c r="J80" s="234">
        <f t="shared" si="19"/>
        <v>48.935407618193807</v>
      </c>
    </row>
    <row r="81" spans="1:10">
      <c r="A81" s="139" t="s">
        <v>134</v>
      </c>
      <c r="B81" s="9">
        <f>SUM(B69:B80)</f>
        <v>4386136293.0000095</v>
      </c>
      <c r="C81" s="9">
        <f>SUM(C69:C80)</f>
        <v>4595349889</v>
      </c>
      <c r="D81" s="9">
        <f>SUM(D69:D80)</f>
        <v>4717806727.0000114</v>
      </c>
      <c r="E81" s="9">
        <f>SUM(E69:E80)</f>
        <v>5039401499.0000048</v>
      </c>
      <c r="F81" s="9">
        <f>SUM(F69:F80)</f>
        <v>4862387292.000001</v>
      </c>
      <c r="G81" s="232">
        <f t="shared" si="16"/>
        <v>10.858098499129113</v>
      </c>
      <c r="H81" s="172">
        <f t="shared" si="17"/>
        <v>5.8110352737060396</v>
      </c>
      <c r="I81" s="233">
        <f t="shared" si="18"/>
        <v>3.064571597911268</v>
      </c>
      <c r="J81" s="233">
        <f t="shared" si="19"/>
        <v>-3.5126037692200072</v>
      </c>
    </row>
    <row r="82" spans="1:10">
      <c r="F82" s="114"/>
      <c r="G82" s="116"/>
      <c r="H82" s="114"/>
      <c r="I82" s="116"/>
      <c r="J82" s="114"/>
    </row>
    <row r="83" spans="1:10">
      <c r="A83" s="43" t="s">
        <v>8</v>
      </c>
      <c r="F83" s="114"/>
      <c r="G83" s="116"/>
      <c r="H83" s="114"/>
      <c r="I83" s="116"/>
      <c r="J83" s="114"/>
    </row>
    <row r="84" spans="1:10" ht="30">
      <c r="A84" s="134" t="s">
        <v>114</v>
      </c>
      <c r="B84" s="124">
        <v>2015</v>
      </c>
      <c r="C84" s="124">
        <v>2016</v>
      </c>
      <c r="D84" s="124">
        <v>2017</v>
      </c>
      <c r="E84" s="124">
        <v>2018</v>
      </c>
      <c r="F84" s="12">
        <v>2019</v>
      </c>
      <c r="G84" s="3" t="s">
        <v>585</v>
      </c>
      <c r="H84" s="3" t="s">
        <v>586</v>
      </c>
      <c r="I84" s="147" t="s">
        <v>587</v>
      </c>
      <c r="J84" s="3" t="s">
        <v>588</v>
      </c>
    </row>
    <row r="85" spans="1:10">
      <c r="A85" s="4" t="s">
        <v>330</v>
      </c>
      <c r="B85" s="125">
        <v>5992578663.9999628</v>
      </c>
      <c r="C85" s="144">
        <v>6120802616</v>
      </c>
      <c r="D85" s="144">
        <v>6466293982.999999</v>
      </c>
      <c r="E85" s="144">
        <v>6768316564.0000629</v>
      </c>
      <c r="F85" s="125">
        <v>6844365083.0000048</v>
      </c>
      <c r="G85" s="126">
        <f>IFERROR(F85/B85*100-100,"")</f>
        <v>14.214021488230017</v>
      </c>
      <c r="H85" s="126">
        <f>IFERROR(F85/C85*100-100,"")</f>
        <v>11.821365797821784</v>
      </c>
      <c r="I85" s="126">
        <f>IFERROR(F85/D85*100-100,"")</f>
        <v>5.846797268945096</v>
      </c>
      <c r="J85" s="162">
        <f>IFERROR(F85/E85*100-100,"")</f>
        <v>1.1235957757123316</v>
      </c>
    </row>
    <row r="86" spans="1:10">
      <c r="A86" s="4" t="s">
        <v>331</v>
      </c>
      <c r="B86" s="125">
        <v>2803136661.9999933</v>
      </c>
      <c r="C86" s="144">
        <v>2843424602</v>
      </c>
      <c r="D86" s="144">
        <v>3061763953.9999981</v>
      </c>
      <c r="E86" s="144">
        <v>3169603798.0000281</v>
      </c>
      <c r="F86" s="125">
        <v>3191516567.000001</v>
      </c>
      <c r="G86" s="126">
        <f t="shared" ref="G86:G97" si="20">IFERROR(F86/B86*100-100,"")</f>
        <v>13.855189804513657</v>
      </c>
      <c r="H86" s="126">
        <f t="shared" ref="H86:H97" si="21">IFERROR(F86/C86*100-100,"")</f>
        <v>12.241997370183853</v>
      </c>
      <c r="I86" s="126">
        <f t="shared" ref="I86:I97" si="22">IFERROR(F86/D86*100-100,"")</f>
        <v>4.2378385450155207</v>
      </c>
      <c r="J86" s="127">
        <f t="shared" ref="J86:J97" si="23">IFERROR(F86/E86*100-100,"")</f>
        <v>0.6913409497363574</v>
      </c>
    </row>
    <row r="87" spans="1:10">
      <c r="A87" s="4" t="s">
        <v>127</v>
      </c>
      <c r="B87" s="125">
        <v>2076251558.0000038</v>
      </c>
      <c r="C87" s="144">
        <v>1694021078</v>
      </c>
      <c r="D87" s="144">
        <v>1866105098.0000226</v>
      </c>
      <c r="E87" s="144">
        <v>1873142174.0000024</v>
      </c>
      <c r="F87" s="125">
        <v>2210843694.9999981</v>
      </c>
      <c r="G87" s="126">
        <f t="shared" si="20"/>
        <v>6.4824580856494691</v>
      </c>
      <c r="H87" s="126">
        <f t="shared" si="21"/>
        <v>30.508629657086118</v>
      </c>
      <c r="I87" s="126">
        <f t="shared" si="22"/>
        <v>18.47369675852903</v>
      </c>
      <c r="J87" s="127">
        <f t="shared" si="23"/>
        <v>18.028611265467958</v>
      </c>
    </row>
    <row r="88" spans="1:10">
      <c r="A88" s="4" t="s">
        <v>128</v>
      </c>
      <c r="B88" s="125">
        <v>964560579.00000191</v>
      </c>
      <c r="C88" s="144">
        <v>953461744</v>
      </c>
      <c r="D88" s="144">
        <v>875259120.00000703</v>
      </c>
      <c r="E88" s="144">
        <v>749738547.99999702</v>
      </c>
      <c r="F88" s="125">
        <v>743029852.00000012</v>
      </c>
      <c r="G88" s="126">
        <f t="shared" si="20"/>
        <v>-22.967010245190764</v>
      </c>
      <c r="H88" s="126">
        <f t="shared" si="21"/>
        <v>-22.070302592025115</v>
      </c>
      <c r="I88" s="126">
        <f t="shared" si="22"/>
        <v>-15.107442468009452</v>
      </c>
      <c r="J88" s="127">
        <f t="shared" si="23"/>
        <v>-0.89480473131506244</v>
      </c>
    </row>
    <row r="89" spans="1:10">
      <c r="A89" s="4" t="s">
        <v>129</v>
      </c>
      <c r="B89" s="125">
        <v>445605845.99999923</v>
      </c>
      <c r="C89" s="144">
        <v>447983657</v>
      </c>
      <c r="D89" s="144">
        <v>422347156.99999803</v>
      </c>
      <c r="E89" s="144">
        <v>460074110.00000167</v>
      </c>
      <c r="F89" s="125">
        <v>450906112.00000006</v>
      </c>
      <c r="G89" s="126">
        <f t="shared" si="20"/>
        <v>1.1894516303093638</v>
      </c>
      <c r="H89" s="126">
        <f t="shared" si="21"/>
        <v>0.65235750330063524</v>
      </c>
      <c r="I89" s="126">
        <f t="shared" si="22"/>
        <v>6.7619621741652054</v>
      </c>
      <c r="J89" s="127">
        <f t="shared" si="23"/>
        <v>-1.9927219986365969</v>
      </c>
    </row>
    <row r="90" spans="1:10">
      <c r="A90" s="4" t="s">
        <v>130</v>
      </c>
      <c r="B90" s="125">
        <v>221145674.99999976</v>
      </c>
      <c r="C90" s="144">
        <v>205015102</v>
      </c>
      <c r="D90" s="144">
        <v>223707103.99999949</v>
      </c>
      <c r="E90" s="144">
        <v>209652944.99999982</v>
      </c>
      <c r="F90" s="125">
        <v>227792288.00000003</v>
      </c>
      <c r="G90" s="126">
        <f t="shared" si="20"/>
        <v>3.0055360567192935</v>
      </c>
      <c r="H90" s="126">
        <f t="shared" si="21"/>
        <v>11.110003983999192</v>
      </c>
      <c r="I90" s="126">
        <f t="shared" si="22"/>
        <v>1.8261306534103312</v>
      </c>
      <c r="J90" s="127">
        <f t="shared" si="23"/>
        <v>8.6520811811158893</v>
      </c>
    </row>
    <row r="91" spans="1:10">
      <c r="A91" s="4" t="s">
        <v>131</v>
      </c>
      <c r="B91" s="125">
        <v>1603282353.9999995</v>
      </c>
      <c r="C91" s="144">
        <v>1566643800</v>
      </c>
      <c r="D91" s="144">
        <v>1729992248.0000057</v>
      </c>
      <c r="E91" s="144">
        <v>1740585394.9999986</v>
      </c>
      <c r="F91" s="125">
        <v>1774146855.999999</v>
      </c>
      <c r="G91" s="126">
        <f t="shared" si="20"/>
        <v>10.657168500215391</v>
      </c>
      <c r="H91" s="126">
        <f t="shared" si="21"/>
        <v>13.245069236542406</v>
      </c>
      <c r="I91" s="126">
        <f t="shared" si="22"/>
        <v>2.5523009164370052</v>
      </c>
      <c r="J91" s="127">
        <f t="shared" si="23"/>
        <v>1.9281708956313821</v>
      </c>
    </row>
    <row r="92" spans="1:10">
      <c r="A92" s="4" t="s">
        <v>329</v>
      </c>
      <c r="B92" s="125">
        <v>582493443.99999881</v>
      </c>
      <c r="C92" s="144">
        <v>532030659</v>
      </c>
      <c r="D92" s="144">
        <v>576102511.00000036</v>
      </c>
      <c r="E92" s="144">
        <v>608565044.00000143</v>
      </c>
      <c r="F92" s="125">
        <v>643103506.00000048</v>
      </c>
      <c r="G92" s="126">
        <f t="shared" si="20"/>
        <v>10.405277969103082</v>
      </c>
      <c r="H92" s="126">
        <f t="shared" si="21"/>
        <v>20.877151555282907</v>
      </c>
      <c r="I92" s="126">
        <f t="shared" si="22"/>
        <v>11.630047382313876</v>
      </c>
      <c r="J92" s="127">
        <f t="shared" si="23"/>
        <v>5.6753936724632155</v>
      </c>
    </row>
    <row r="93" spans="1:10">
      <c r="A93" s="4" t="s">
        <v>132</v>
      </c>
      <c r="B93" s="125">
        <v>301362528.0000003</v>
      </c>
      <c r="C93" s="144">
        <v>312625708</v>
      </c>
      <c r="D93" s="144">
        <v>329020375.00000143</v>
      </c>
      <c r="E93" s="144">
        <v>332175444.99999887</v>
      </c>
      <c r="F93" s="125">
        <v>354658895.99999976</v>
      </c>
      <c r="G93" s="126">
        <f t="shared" si="20"/>
        <v>17.685134364150088</v>
      </c>
      <c r="H93" s="126">
        <f t="shared" si="21"/>
        <v>13.445211613882947</v>
      </c>
      <c r="I93" s="126">
        <f t="shared" si="22"/>
        <v>7.7923809429729687</v>
      </c>
      <c r="J93" s="127">
        <f t="shared" si="23"/>
        <v>6.7685469646924048</v>
      </c>
    </row>
    <row r="94" spans="1:10">
      <c r="A94" s="4" t="s">
        <v>133</v>
      </c>
      <c r="B94" s="125">
        <v>1957482305.0000038</v>
      </c>
      <c r="C94" s="144">
        <v>1912070872</v>
      </c>
      <c r="D94" s="144">
        <v>1972960927.0000048</v>
      </c>
      <c r="E94" s="144">
        <v>1872386097</v>
      </c>
      <c r="F94" s="125">
        <v>1814487279</v>
      </c>
      <c r="G94" s="126">
        <f t="shared" si="20"/>
        <v>-7.3050482057871591</v>
      </c>
      <c r="H94" s="126">
        <f t="shared" si="21"/>
        <v>-5.1035552305615681</v>
      </c>
      <c r="I94" s="126">
        <f t="shared" si="22"/>
        <v>-8.032275035520982</v>
      </c>
      <c r="J94" s="127">
        <f t="shared" si="23"/>
        <v>-3.0922478057686646</v>
      </c>
    </row>
    <row r="95" spans="1:10">
      <c r="A95" s="4" t="s">
        <v>136</v>
      </c>
      <c r="B95" s="125">
        <v>158183121.99999952</v>
      </c>
      <c r="C95" s="144">
        <v>172515516</v>
      </c>
      <c r="D95" s="144">
        <v>172503488.00000042</v>
      </c>
      <c r="E95" s="144">
        <v>171154645.99999994</v>
      </c>
      <c r="F95" s="125">
        <v>191718058.99999982</v>
      </c>
      <c r="G95" s="126">
        <f t="shared" si="20"/>
        <v>21.200072786526732</v>
      </c>
      <c r="H95" s="126">
        <f t="shared" si="21"/>
        <v>11.130907784549549</v>
      </c>
      <c r="I95" s="126">
        <f t="shared" si="22"/>
        <v>11.138656512266792</v>
      </c>
      <c r="J95" s="127">
        <f t="shared" si="23"/>
        <v>12.014522235055125</v>
      </c>
    </row>
    <row r="96" spans="1:10">
      <c r="A96" s="4" t="s">
        <v>135</v>
      </c>
      <c r="B96" s="125">
        <v>4164804</v>
      </c>
      <c r="C96" s="144">
        <v>5382830</v>
      </c>
      <c r="D96" s="144">
        <v>7635026.0000000037</v>
      </c>
      <c r="E96" s="144">
        <v>3238429.0000000014</v>
      </c>
      <c r="F96" s="125">
        <v>3491024.0000000005</v>
      </c>
      <c r="G96" s="126">
        <f t="shared" si="20"/>
        <v>-16.177952191747792</v>
      </c>
      <c r="H96" s="126">
        <f t="shared" si="21"/>
        <v>-35.145193141897465</v>
      </c>
      <c r="I96" s="126">
        <f t="shared" si="22"/>
        <v>-54.276200238217939</v>
      </c>
      <c r="J96" s="234">
        <f t="shared" si="23"/>
        <v>7.7999239754831535</v>
      </c>
    </row>
    <row r="97" spans="1:10">
      <c r="A97" s="139" t="s">
        <v>134</v>
      </c>
      <c r="B97" s="9">
        <f>SUM(B85:B96)</f>
        <v>17110247540.999964</v>
      </c>
      <c r="C97" s="9">
        <f>SUM(C85:C96)</f>
        <v>16765978184</v>
      </c>
      <c r="D97" s="9">
        <f>SUM(D85:D96)</f>
        <v>17703690991.000038</v>
      </c>
      <c r="E97" s="9">
        <f>SUM(E85:E96)</f>
        <v>17958633195.000092</v>
      </c>
      <c r="F97" s="9">
        <f>SUM(F85:F96)</f>
        <v>18450059217.000004</v>
      </c>
      <c r="G97" s="232">
        <f t="shared" si="20"/>
        <v>7.8304634271921145</v>
      </c>
      <c r="H97" s="172">
        <f t="shared" si="21"/>
        <v>10.044633331368317</v>
      </c>
      <c r="I97" s="233">
        <f t="shared" si="22"/>
        <v>4.2158904963907986</v>
      </c>
      <c r="J97" s="233">
        <f t="shared" si="23"/>
        <v>2.7364333168558233</v>
      </c>
    </row>
    <row r="98" spans="1:10">
      <c r="F98" s="114"/>
      <c r="G98" s="116"/>
      <c r="H98" s="114"/>
      <c r="I98" s="116"/>
      <c r="J98" s="114"/>
    </row>
    <row r="99" spans="1:10">
      <c r="A99" s="43" t="s">
        <v>7</v>
      </c>
      <c r="F99" s="114"/>
      <c r="G99" s="116"/>
      <c r="H99" s="114"/>
      <c r="I99" s="116"/>
      <c r="J99" s="114"/>
    </row>
    <row r="100" spans="1:10" ht="30">
      <c r="A100" s="134" t="s">
        <v>114</v>
      </c>
      <c r="B100" s="124">
        <v>2015</v>
      </c>
      <c r="C100" s="124">
        <v>2016</v>
      </c>
      <c r="D100" s="124">
        <v>2017</v>
      </c>
      <c r="E100" s="124">
        <v>2018</v>
      </c>
      <c r="F100" s="12">
        <v>2019</v>
      </c>
      <c r="G100" s="3" t="s">
        <v>585</v>
      </c>
      <c r="H100" s="3" t="s">
        <v>586</v>
      </c>
      <c r="I100" s="147" t="s">
        <v>587</v>
      </c>
      <c r="J100" s="3" t="s">
        <v>588</v>
      </c>
    </row>
    <row r="101" spans="1:10">
      <c r="A101" s="4" t="s">
        <v>330</v>
      </c>
      <c r="B101" s="144">
        <v>4462392752.999979</v>
      </c>
      <c r="C101" s="144">
        <v>4660695188</v>
      </c>
      <c r="D101" s="144">
        <v>5129822331.0000582</v>
      </c>
      <c r="E101" s="144">
        <v>5282502174.999999</v>
      </c>
      <c r="F101" s="125">
        <v>5570389092.9999943</v>
      </c>
      <c r="G101" s="126">
        <f>IFERROR(F101/B101*100-100,"")</f>
        <v>24.829646365285328</v>
      </c>
      <c r="H101" s="126">
        <f>IFERROR(F101/C101*100-100,"")</f>
        <v>19.518416637548071</v>
      </c>
      <c r="I101" s="126">
        <f>IFERROR(F101/D101*100-100,"")</f>
        <v>8.5883434858463801</v>
      </c>
      <c r="J101" s="162">
        <f>IFERROR(F101/E101*100-100,"")</f>
        <v>5.4498210973286518</v>
      </c>
    </row>
    <row r="102" spans="1:10">
      <c r="A102" s="4" t="s">
        <v>331</v>
      </c>
      <c r="B102" s="144">
        <v>1941870013.0000021</v>
      </c>
      <c r="C102" s="144">
        <v>1995488853</v>
      </c>
      <c r="D102" s="144">
        <v>2162346400.0000029</v>
      </c>
      <c r="E102" s="144">
        <v>2184409308.0000005</v>
      </c>
      <c r="F102" s="125">
        <v>2221599111</v>
      </c>
      <c r="G102" s="126">
        <f t="shared" ref="G102:G114" si="24">IFERROR(F102/B102*100-100,"")</f>
        <v>14.405140206467436</v>
      </c>
      <c r="H102" s="126">
        <f t="shared" ref="H102:H114" si="25">IFERROR(F102/C102*100-100,"")</f>
        <v>11.331070963391653</v>
      </c>
      <c r="I102" s="126">
        <f t="shared" ref="I102:I114" si="26">IFERROR(F102/D102*100-100,"")</f>
        <v>2.7402043909337266</v>
      </c>
      <c r="J102" s="127">
        <f t="shared" ref="J102:J114" si="27">IFERROR(F102/E102*100-100,"")</f>
        <v>1.7025107366004306</v>
      </c>
    </row>
    <row r="103" spans="1:10">
      <c r="A103" s="4" t="s">
        <v>127</v>
      </c>
      <c r="B103" s="144">
        <v>1062156974.9999956</v>
      </c>
      <c r="C103" s="144">
        <v>1089797672</v>
      </c>
      <c r="D103" s="144">
        <v>1203979615.0000021</v>
      </c>
      <c r="E103" s="144">
        <v>1170432464.9999912</v>
      </c>
      <c r="F103" s="125">
        <v>1144417686.0000002</v>
      </c>
      <c r="G103" s="126">
        <f t="shared" si="24"/>
        <v>7.7446849134521756</v>
      </c>
      <c r="H103" s="126">
        <f t="shared" si="25"/>
        <v>5.011940785280018</v>
      </c>
      <c r="I103" s="126">
        <f t="shared" si="26"/>
        <v>-4.9470878292239036</v>
      </c>
      <c r="J103" s="127">
        <f t="shared" si="27"/>
        <v>-2.222663825374255</v>
      </c>
    </row>
    <row r="104" spans="1:10">
      <c r="A104" s="4" t="s">
        <v>128</v>
      </c>
      <c r="B104" s="144">
        <v>389837964.00000119</v>
      </c>
      <c r="C104" s="144">
        <v>372240541</v>
      </c>
      <c r="D104" s="144">
        <v>381465520.99999923</v>
      </c>
      <c r="E104" s="144">
        <v>343484944.00000036</v>
      </c>
      <c r="F104" s="125">
        <v>311562701.99999994</v>
      </c>
      <c r="G104" s="126">
        <f t="shared" si="24"/>
        <v>-20.07892232886816</v>
      </c>
      <c r="H104" s="126">
        <f t="shared" si="25"/>
        <v>-16.300706751874202</v>
      </c>
      <c r="I104" s="126">
        <f t="shared" si="26"/>
        <v>-18.324806608144129</v>
      </c>
      <c r="J104" s="127">
        <f t="shared" si="27"/>
        <v>-9.2936364628547921</v>
      </c>
    </row>
    <row r="105" spans="1:10">
      <c r="A105" s="4" t="s">
        <v>129</v>
      </c>
      <c r="B105" s="144">
        <v>248889077.00000012</v>
      </c>
      <c r="C105" s="144">
        <v>231405520</v>
      </c>
      <c r="D105" s="144">
        <v>217602216.00000009</v>
      </c>
      <c r="E105" s="144">
        <v>225548896.9999997</v>
      </c>
      <c r="F105" s="125">
        <v>223822036.99999988</v>
      </c>
      <c r="G105" s="126">
        <f t="shared" si="24"/>
        <v>-10.071570959299365</v>
      </c>
      <c r="H105" s="126">
        <f t="shared" si="25"/>
        <v>-3.2771400613088701</v>
      </c>
      <c r="I105" s="126">
        <f t="shared" si="26"/>
        <v>2.8583445124473315</v>
      </c>
      <c r="J105" s="127">
        <f t="shared" si="27"/>
        <v>-0.76562555745941552</v>
      </c>
    </row>
    <row r="106" spans="1:10">
      <c r="A106" s="4" t="s">
        <v>130</v>
      </c>
      <c r="B106" s="144">
        <v>110536794.99999978</v>
      </c>
      <c r="C106" s="144">
        <v>128370708</v>
      </c>
      <c r="D106" s="144">
        <v>133682773.00000003</v>
      </c>
      <c r="E106" s="144">
        <v>126558407.99999996</v>
      </c>
      <c r="F106" s="125">
        <v>126404450</v>
      </c>
      <c r="G106" s="126">
        <f t="shared" si="24"/>
        <v>14.355088728599611</v>
      </c>
      <c r="H106" s="126">
        <f t="shared" si="25"/>
        <v>-1.5317030112508121</v>
      </c>
      <c r="I106" s="126">
        <f t="shared" si="26"/>
        <v>-5.4444733877565739</v>
      </c>
      <c r="J106" s="127">
        <f t="shared" si="27"/>
        <v>-0.12164976032248376</v>
      </c>
    </row>
    <row r="107" spans="1:10">
      <c r="A107" s="4" t="s">
        <v>131</v>
      </c>
      <c r="B107" s="144">
        <v>742575444.99999952</v>
      </c>
      <c r="C107" s="144">
        <v>803496297</v>
      </c>
      <c r="D107" s="144">
        <v>840196716.00000143</v>
      </c>
      <c r="E107" s="144">
        <v>848168962.00000215</v>
      </c>
      <c r="F107" s="125">
        <v>921489925.00000048</v>
      </c>
      <c r="G107" s="126">
        <f t="shared" si="24"/>
        <v>24.093778107623947</v>
      </c>
      <c r="H107" s="126">
        <f t="shared" si="25"/>
        <v>14.685024491158359</v>
      </c>
      <c r="I107" s="126">
        <f t="shared" si="26"/>
        <v>9.6754971129878697</v>
      </c>
      <c r="J107" s="127">
        <f t="shared" si="27"/>
        <v>8.6446175567549375</v>
      </c>
    </row>
    <row r="108" spans="1:10">
      <c r="A108" s="4" t="s">
        <v>329</v>
      </c>
      <c r="B108" s="144">
        <v>328114898.0000003</v>
      </c>
      <c r="C108" s="144">
        <v>280163513</v>
      </c>
      <c r="D108" s="144">
        <v>304510424.99999976</v>
      </c>
      <c r="E108" s="144">
        <v>315888522.99999917</v>
      </c>
      <c r="F108" s="125">
        <v>286835188.99999982</v>
      </c>
      <c r="G108" s="126">
        <f t="shared" si="24"/>
        <v>-12.580870070703227</v>
      </c>
      <c r="H108" s="126">
        <f t="shared" si="25"/>
        <v>2.3813507792500559</v>
      </c>
      <c r="I108" s="126">
        <f t="shared" si="26"/>
        <v>-5.8044764805671178</v>
      </c>
      <c r="J108" s="127">
        <f t="shared" si="27"/>
        <v>-9.1973376316680628</v>
      </c>
    </row>
    <row r="109" spans="1:10">
      <c r="A109" s="4" t="s">
        <v>132</v>
      </c>
      <c r="B109" s="144">
        <v>167477080.99999976</v>
      </c>
      <c r="C109" s="144">
        <v>196543017</v>
      </c>
      <c r="D109" s="144">
        <v>225291260.99999982</v>
      </c>
      <c r="E109" s="144">
        <v>222223938.99999997</v>
      </c>
      <c r="F109" s="125">
        <v>249460317.99999994</v>
      </c>
      <c r="G109" s="126">
        <f t="shared" si="24"/>
        <v>48.95191420251723</v>
      </c>
      <c r="H109" s="126">
        <f t="shared" si="25"/>
        <v>26.924030071238775</v>
      </c>
      <c r="I109" s="126">
        <f t="shared" si="26"/>
        <v>10.727915895503884</v>
      </c>
      <c r="J109" s="127">
        <f t="shared" si="27"/>
        <v>12.256275864140804</v>
      </c>
    </row>
    <row r="110" spans="1:10">
      <c r="A110" s="4" t="s">
        <v>133</v>
      </c>
      <c r="B110" s="144">
        <v>587094637.00000262</v>
      </c>
      <c r="C110" s="144">
        <v>584796801</v>
      </c>
      <c r="D110" s="144">
        <v>590197545.99999762</v>
      </c>
      <c r="E110" s="144">
        <v>604174172.00000298</v>
      </c>
      <c r="F110" s="125">
        <v>558550029.00000024</v>
      </c>
      <c r="G110" s="126">
        <f t="shared" si="24"/>
        <v>-4.8620113693871474</v>
      </c>
      <c r="H110" s="126">
        <f t="shared" si="25"/>
        <v>-4.4881866581892922</v>
      </c>
      <c r="I110" s="126">
        <f t="shared" si="26"/>
        <v>-5.3621905435705486</v>
      </c>
      <c r="J110" s="127">
        <f t="shared" si="27"/>
        <v>-7.551488480378552</v>
      </c>
    </row>
    <row r="111" spans="1:10">
      <c r="A111" s="4" t="s">
        <v>136</v>
      </c>
      <c r="B111" s="144">
        <v>97931572.00000003</v>
      </c>
      <c r="C111" s="144">
        <v>92273731</v>
      </c>
      <c r="D111" s="144">
        <v>96798393.00000006</v>
      </c>
      <c r="E111" s="144">
        <v>96009207</v>
      </c>
      <c r="F111" s="125">
        <v>99416414.000000015</v>
      </c>
      <c r="G111" s="126">
        <f t="shared" si="24"/>
        <v>1.5162035793727426</v>
      </c>
      <c r="H111" s="126">
        <f t="shared" si="25"/>
        <v>7.7407545165806937</v>
      </c>
      <c r="I111" s="126">
        <f t="shared" si="26"/>
        <v>2.7046120486731127</v>
      </c>
      <c r="J111" s="127">
        <f t="shared" si="27"/>
        <v>3.5488336030106211</v>
      </c>
    </row>
    <row r="112" spans="1:10">
      <c r="A112" s="4" t="s">
        <v>135</v>
      </c>
      <c r="B112" s="144">
        <v>2299997</v>
      </c>
      <c r="C112" s="144">
        <v>1994531</v>
      </c>
      <c r="D112" s="144">
        <v>5558380</v>
      </c>
      <c r="E112" s="144">
        <v>3703095.0000000005</v>
      </c>
      <c r="F112" s="125">
        <v>4225548</v>
      </c>
      <c r="G112" s="126">
        <f t="shared" si="24"/>
        <v>83.719717895284219</v>
      </c>
      <c r="H112" s="126">
        <f t="shared" si="25"/>
        <v>111.85672220687471</v>
      </c>
      <c r="I112" s="126">
        <f t="shared" si="26"/>
        <v>-23.978785185611642</v>
      </c>
      <c r="J112" s="234">
        <f t="shared" si="27"/>
        <v>14.108549740149783</v>
      </c>
    </row>
    <row r="113" spans="1:10">
      <c r="A113" s="139" t="s">
        <v>134</v>
      </c>
      <c r="B113" s="9">
        <f>SUM(B101:B112)</f>
        <v>10141177206.999979</v>
      </c>
      <c r="C113" s="9">
        <f>SUM(C101:C112)</f>
        <v>10437266372</v>
      </c>
      <c r="D113" s="9">
        <f>SUM(D101:D112)</f>
        <v>11291451577.000063</v>
      </c>
      <c r="E113" s="9">
        <f>SUM(E101:E112)</f>
        <v>11423104094.999996</v>
      </c>
      <c r="F113" s="9">
        <f>SUM(F101:F112)</f>
        <v>11718172501.999994</v>
      </c>
      <c r="G113" s="232">
        <f t="shared" si="24"/>
        <v>15.550416512902359</v>
      </c>
      <c r="H113" s="172">
        <f t="shared" si="25"/>
        <v>12.272429239099196</v>
      </c>
      <c r="I113" s="233">
        <f t="shared" si="26"/>
        <v>3.7791502898452336</v>
      </c>
      <c r="J113" s="233">
        <f t="shared" si="27"/>
        <v>2.5830842873011477</v>
      </c>
    </row>
    <row r="114" spans="1:10">
      <c r="F114" s="114"/>
      <c r="G114" s="116" t="str">
        <f t="shared" si="24"/>
        <v/>
      </c>
      <c r="H114" s="114" t="str">
        <f t="shared" si="25"/>
        <v/>
      </c>
      <c r="I114" s="116" t="str">
        <f t="shared" si="26"/>
        <v/>
      </c>
      <c r="J114" s="114" t="str">
        <f t="shared" si="27"/>
        <v/>
      </c>
    </row>
    <row r="115" spans="1:10">
      <c r="A115" s="32" t="s">
        <v>45</v>
      </c>
      <c r="F115" s="114"/>
      <c r="G115" s="116"/>
      <c r="H115" s="114"/>
      <c r="I115" s="116"/>
      <c r="J115" s="114"/>
    </row>
  </sheetData>
  <phoneticPr fontId="23" type="noConversion"/>
  <hyperlinks>
    <hyperlink ref="S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T244"/>
  <sheetViews>
    <sheetView topLeftCell="A238" zoomScale="85" zoomScaleNormal="85" workbookViewId="0">
      <selection activeCell="G252" sqref="G252"/>
    </sheetView>
  </sheetViews>
  <sheetFormatPr defaultRowHeight="15"/>
  <cols>
    <col min="1" max="1" width="5.28515625" style="52" customWidth="1"/>
    <col min="2" max="2" width="18.7109375" style="43" customWidth="1"/>
    <col min="3" max="3" width="16.140625" style="43" bestFit="1" customWidth="1"/>
    <col min="4" max="5" width="16.140625" style="53" bestFit="1" customWidth="1"/>
    <col min="6" max="7" width="16.140625" style="53" customWidth="1"/>
    <col min="8" max="8" width="8" style="53" customWidth="1"/>
    <col min="9" max="10" width="7.85546875" style="53" customWidth="1"/>
    <col min="11" max="11" width="7.42578125" style="54" customWidth="1"/>
    <col min="12" max="12" width="6.42578125" style="90" bestFit="1" customWidth="1"/>
    <col min="13" max="13" width="5.28515625" style="52" bestFit="1" customWidth="1"/>
    <col min="14" max="14" width="18" style="43" customWidth="1"/>
    <col min="15" max="15" width="16.140625" style="43" bestFit="1" customWidth="1"/>
    <col min="16" max="17" width="16.140625" style="53" bestFit="1" customWidth="1"/>
    <col min="18" max="19" width="16.140625" style="53" customWidth="1"/>
    <col min="20" max="22" width="8.28515625" style="53" customWidth="1"/>
    <col min="23" max="23" width="8.28515625" style="54" customWidth="1"/>
    <col min="24" max="16384" width="9.140625" style="43"/>
  </cols>
  <sheetData>
    <row r="1" spans="1:23" s="32" customFormat="1" ht="15" customHeight="1">
      <c r="A1" s="26" t="str">
        <f>'Indice tavole'!C13</f>
        <v>Paesi per valore delle importazioni ed esportazioni per provincia. Anni 2015-2019. Valori in milioni di euro e variazioni percentuali</v>
      </c>
      <c r="B1" s="27"/>
      <c r="C1" s="27"/>
      <c r="D1" s="28"/>
      <c r="E1" s="29"/>
      <c r="F1" s="29"/>
      <c r="G1" s="29"/>
      <c r="H1" s="29"/>
      <c r="I1" s="29"/>
      <c r="J1" s="29"/>
      <c r="K1" s="30"/>
      <c r="L1" s="30"/>
      <c r="M1" s="31"/>
      <c r="P1" s="33"/>
      <c r="Q1" s="33"/>
      <c r="R1" s="33"/>
      <c r="S1" s="33"/>
      <c r="T1" s="33"/>
      <c r="U1" s="33"/>
      <c r="V1" s="33"/>
      <c r="W1" s="34"/>
    </row>
    <row r="2" spans="1:23" s="32" customFormat="1" ht="15" customHeight="1">
      <c r="A2" s="273" t="s">
        <v>345</v>
      </c>
      <c r="B2" s="273"/>
      <c r="C2" s="27"/>
      <c r="D2" s="28"/>
      <c r="E2" s="29"/>
      <c r="F2" s="29"/>
      <c r="G2" s="29"/>
      <c r="H2" s="29"/>
      <c r="I2" s="29"/>
      <c r="J2" s="29"/>
      <c r="K2" s="30"/>
      <c r="L2" s="30"/>
      <c r="M2" s="31"/>
      <c r="P2" s="33"/>
      <c r="Q2" s="33"/>
      <c r="R2" s="33"/>
      <c r="S2" s="33"/>
      <c r="T2" s="33"/>
      <c r="U2" s="33"/>
      <c r="V2" s="33"/>
      <c r="W2" s="34"/>
    </row>
    <row r="3" spans="1:23" s="32" customFormat="1" ht="15" customHeight="1">
      <c r="C3" s="27"/>
      <c r="D3" s="28"/>
      <c r="E3" s="29"/>
      <c r="F3" s="29"/>
      <c r="G3" s="29"/>
      <c r="H3" s="29"/>
      <c r="I3" s="29"/>
      <c r="J3" s="29"/>
      <c r="K3" s="30"/>
      <c r="L3" s="30"/>
      <c r="M3" s="31"/>
      <c r="P3" s="33"/>
      <c r="Q3" s="33"/>
      <c r="R3" s="33"/>
      <c r="S3" s="33"/>
      <c r="T3" s="33"/>
      <c r="U3" s="33"/>
      <c r="V3" s="33"/>
      <c r="W3" s="34"/>
    </row>
    <row r="4" spans="1:23" s="32" customFormat="1" ht="15" customHeight="1">
      <c r="A4" s="274" t="s">
        <v>86</v>
      </c>
      <c r="B4" s="274" t="s">
        <v>48</v>
      </c>
      <c r="C4" s="265" t="s">
        <v>15</v>
      </c>
      <c r="D4" s="265"/>
      <c r="E4" s="265"/>
      <c r="F4" s="265"/>
      <c r="G4" s="265"/>
      <c r="H4" s="265"/>
      <c r="I4" s="265"/>
      <c r="J4" s="265"/>
      <c r="K4" s="276"/>
      <c r="L4" s="87"/>
      <c r="M4" s="274" t="s">
        <v>86</v>
      </c>
      <c r="N4" s="274" t="s">
        <v>48</v>
      </c>
      <c r="O4" s="277" t="s">
        <v>16</v>
      </c>
      <c r="P4" s="277"/>
      <c r="Q4" s="277"/>
      <c r="R4" s="277"/>
      <c r="S4" s="277"/>
      <c r="T4" s="277"/>
      <c r="U4" s="277"/>
      <c r="V4" s="277"/>
      <c r="W4" s="278"/>
    </row>
    <row r="5" spans="1:23" s="32" customFormat="1" ht="29.25" customHeight="1">
      <c r="A5" s="275"/>
      <c r="B5" s="275"/>
      <c r="C5" s="152">
        <v>2015</v>
      </c>
      <c r="D5" s="152">
        <v>2016</v>
      </c>
      <c r="E5" s="152">
        <v>2017</v>
      </c>
      <c r="F5" s="153">
        <v>2018</v>
      </c>
      <c r="G5" s="12">
        <v>2019</v>
      </c>
      <c r="H5" s="3" t="s">
        <v>585</v>
      </c>
      <c r="I5" s="3" t="s">
        <v>586</v>
      </c>
      <c r="J5" s="147" t="s">
        <v>587</v>
      </c>
      <c r="K5" s="3" t="s">
        <v>588</v>
      </c>
      <c r="L5" s="88"/>
      <c r="M5" s="275"/>
      <c r="N5" s="275"/>
      <c r="O5" s="152">
        <v>2015</v>
      </c>
      <c r="P5" s="152">
        <v>2016</v>
      </c>
      <c r="Q5" s="152">
        <v>2017</v>
      </c>
      <c r="R5" s="153">
        <v>2018</v>
      </c>
      <c r="S5" s="12">
        <v>2019</v>
      </c>
      <c r="T5" s="3" t="s">
        <v>585</v>
      </c>
      <c r="U5" s="3" t="s">
        <v>586</v>
      </c>
      <c r="V5" s="147" t="s">
        <v>587</v>
      </c>
      <c r="W5" s="3" t="s">
        <v>588</v>
      </c>
    </row>
    <row r="6" spans="1:23" ht="15" customHeight="1">
      <c r="A6" s="36">
        <v>1</v>
      </c>
      <c r="B6" s="37" t="s">
        <v>51</v>
      </c>
      <c r="C6" s="38">
        <v>142039195</v>
      </c>
      <c r="D6" s="38">
        <v>111594222</v>
      </c>
      <c r="E6" s="46">
        <v>125313081.00000013</v>
      </c>
      <c r="F6" s="46">
        <v>123037510.99999996</v>
      </c>
      <c r="G6" s="125">
        <v>136554782.00000003</v>
      </c>
      <c r="H6" s="126">
        <f>IFERROR(G6/C6*100-100,"")</f>
        <v>-3.8611969041361931</v>
      </c>
      <c r="I6" s="126">
        <f>IFERROR(G6/D6*100-100,"")</f>
        <v>22.367251236358825</v>
      </c>
      <c r="J6" s="126">
        <f>IFERROR(G6/E6*100-100,"")</f>
        <v>8.9708918736104408</v>
      </c>
      <c r="K6" s="162">
        <f>IFERROR(G6/F6*100-100,"")</f>
        <v>10.986300755060043</v>
      </c>
      <c r="L6" s="86"/>
      <c r="M6" s="36">
        <v>1</v>
      </c>
      <c r="N6" s="37" t="s">
        <v>51</v>
      </c>
      <c r="O6" s="38">
        <v>191485357</v>
      </c>
      <c r="P6" s="38">
        <v>184346737</v>
      </c>
      <c r="Q6" s="46">
        <v>174954709.99999994</v>
      </c>
      <c r="R6" s="46">
        <v>203249448.00000006</v>
      </c>
      <c r="S6" s="125">
        <v>206065987</v>
      </c>
      <c r="T6" s="126">
        <f>IFERROR(S6/O6*100-100,"")</f>
        <v>7.6144882451769007</v>
      </c>
      <c r="U6" s="126">
        <f>IFERROR(S6/P6*100-100,"")</f>
        <v>11.781738236028545</v>
      </c>
      <c r="V6" s="126">
        <f>IFERROR(S6/Q6*100-100,"")</f>
        <v>17.782474675874724</v>
      </c>
      <c r="W6" s="162">
        <f>IFERROR(S6/R6*100-100,"")</f>
        <v>1.3857548090363991</v>
      </c>
    </row>
    <row r="7" spans="1:23" ht="15" customHeight="1">
      <c r="A7" s="44">
        <v>2</v>
      </c>
      <c r="B7" s="45" t="s">
        <v>57</v>
      </c>
      <c r="C7" s="46">
        <v>314890102</v>
      </c>
      <c r="D7" s="46">
        <v>259507524</v>
      </c>
      <c r="E7" s="46">
        <v>209687774.00000036</v>
      </c>
      <c r="F7" s="46">
        <v>193495436.99999964</v>
      </c>
      <c r="G7" s="125">
        <v>203002036</v>
      </c>
      <c r="H7" s="126">
        <f>IFERROR(G7/C7*100-100,"")</f>
        <v>-35.532417592471674</v>
      </c>
      <c r="I7" s="126">
        <f>IFERROR(G7/D7*100-100,"")</f>
        <v>-21.774123204227408</v>
      </c>
      <c r="J7" s="126">
        <f>IFERROR(G7/E7*100-100,"")</f>
        <v>-3.1884252822486161</v>
      </c>
      <c r="K7" s="127">
        <f>IFERROR(G7/F7*100-100,"")</f>
        <v>4.9130869168766793</v>
      </c>
      <c r="L7" s="86"/>
      <c r="M7" s="44">
        <v>2</v>
      </c>
      <c r="N7" s="45" t="s">
        <v>57</v>
      </c>
      <c r="O7" s="46">
        <v>54333683</v>
      </c>
      <c r="P7" s="46">
        <v>47354162</v>
      </c>
      <c r="Q7" s="46">
        <v>57476321.000000007</v>
      </c>
      <c r="R7" s="46">
        <v>35317620.999999993</v>
      </c>
      <c r="S7" s="125">
        <v>41286905.999999993</v>
      </c>
      <c r="T7" s="126">
        <f>IFERROR(S7/O7*100-100,"")</f>
        <v>-24.012318472870703</v>
      </c>
      <c r="U7" s="126">
        <f>IFERROR(S7/P7*100-100,"")</f>
        <v>-12.812508433788793</v>
      </c>
      <c r="V7" s="126">
        <f>IFERROR(S7/Q7*100-100,"")</f>
        <v>-28.167103806104805</v>
      </c>
      <c r="W7" s="127">
        <f>IFERROR(S7/R7*100-100,"")</f>
        <v>16.901718833213607</v>
      </c>
    </row>
    <row r="8" spans="1:23" ht="15" customHeight="1">
      <c r="A8" s="44">
        <v>3</v>
      </c>
      <c r="B8" s="45" t="s">
        <v>49</v>
      </c>
      <c r="C8" s="46">
        <v>159889907</v>
      </c>
      <c r="D8" s="46">
        <v>138942518</v>
      </c>
      <c r="E8" s="46">
        <v>176568426.99999964</v>
      </c>
      <c r="F8" s="46">
        <v>535497533.99999952</v>
      </c>
      <c r="G8" s="46">
        <v>669182340.99999952</v>
      </c>
      <c r="H8" s="126">
        <f t="shared" ref="H8:H35" si="0">IFERROR(G8/C8*100-100,"")</f>
        <v>318.52694366755713</v>
      </c>
      <c r="I8" s="126">
        <f t="shared" ref="I8:I35" si="1">IFERROR(G8/D8*100-100,"")</f>
        <v>381.62531572948717</v>
      </c>
      <c r="J8" s="126">
        <f t="shared" ref="J8:J35" si="2">IFERROR(G8/E8*100-100,"")</f>
        <v>278.9932052801268</v>
      </c>
      <c r="K8" s="127">
        <f t="shared" ref="K8:K35" si="3">IFERROR(G8/F8*100-100,"")</f>
        <v>24.964598062929653</v>
      </c>
      <c r="L8" s="86"/>
      <c r="M8" s="44">
        <v>3</v>
      </c>
      <c r="N8" s="45" t="s">
        <v>49</v>
      </c>
      <c r="O8" s="46">
        <v>218211312</v>
      </c>
      <c r="P8" s="46">
        <v>184961396</v>
      </c>
      <c r="Q8" s="46">
        <v>201201858.99999985</v>
      </c>
      <c r="R8" s="46">
        <v>206182615.00000015</v>
      </c>
      <c r="S8" s="46">
        <v>226580086.00000006</v>
      </c>
      <c r="T8" s="126">
        <f t="shared" ref="T8:T35" si="4">IFERROR(S8/O8*100-100,"")</f>
        <v>3.8351696451007342</v>
      </c>
      <c r="U8" s="126">
        <f t="shared" ref="U8:U35" si="5">IFERROR(S8/P8*100-100,"")</f>
        <v>22.501284538315261</v>
      </c>
      <c r="V8" s="126">
        <f t="shared" ref="V8:V35" si="6">IFERROR(S8/Q8*100-100,"")</f>
        <v>12.613316361058182</v>
      </c>
      <c r="W8" s="127">
        <f t="shared" ref="W8:W35" si="7">IFERROR(S8/R8*100-100,"")</f>
        <v>9.8929150743382905</v>
      </c>
    </row>
    <row r="9" spans="1:23" ht="15" customHeight="1">
      <c r="A9" s="44">
        <v>4</v>
      </c>
      <c r="B9" s="45" t="s">
        <v>54</v>
      </c>
      <c r="C9" s="46">
        <v>42490344</v>
      </c>
      <c r="D9" s="46">
        <v>40507317</v>
      </c>
      <c r="E9" s="46">
        <v>40302833.000000022</v>
      </c>
      <c r="F9" s="46">
        <v>35296520.999999978</v>
      </c>
      <c r="G9" s="46">
        <v>40032626</v>
      </c>
      <c r="H9" s="126">
        <f t="shared" si="0"/>
        <v>-5.7841800480598664</v>
      </c>
      <c r="I9" s="126">
        <f t="shared" si="1"/>
        <v>-1.1718648262979343</v>
      </c>
      <c r="J9" s="126">
        <f t="shared" si="2"/>
        <v>-0.67044170319248053</v>
      </c>
      <c r="K9" s="127">
        <f t="shared" si="3"/>
        <v>13.418050464520363</v>
      </c>
      <c r="L9" s="86"/>
      <c r="M9" s="44">
        <v>4</v>
      </c>
      <c r="N9" s="45" t="s">
        <v>54</v>
      </c>
      <c r="O9" s="46">
        <v>91315933</v>
      </c>
      <c r="P9" s="46">
        <v>83886740</v>
      </c>
      <c r="Q9" s="46">
        <v>64264294.000000037</v>
      </c>
      <c r="R9" s="46">
        <v>66029019.999999933</v>
      </c>
      <c r="S9" s="46">
        <v>57407785.999999993</v>
      </c>
      <c r="T9" s="126">
        <f t="shared" si="4"/>
        <v>-37.132782731355327</v>
      </c>
      <c r="U9" s="126">
        <f t="shared" si="5"/>
        <v>-31.565124595377057</v>
      </c>
      <c r="V9" s="126">
        <f t="shared" si="6"/>
        <v>-10.669234147347893</v>
      </c>
      <c r="W9" s="127">
        <f t="shared" si="7"/>
        <v>-13.056734750871584</v>
      </c>
    </row>
    <row r="10" spans="1:23" ht="15" customHeight="1">
      <c r="A10" s="44">
        <v>5</v>
      </c>
      <c r="B10" s="45" t="s">
        <v>82</v>
      </c>
      <c r="C10" s="46">
        <v>31886842</v>
      </c>
      <c r="D10" s="46">
        <v>26197646</v>
      </c>
      <c r="E10" s="46">
        <v>26024096.000000007</v>
      </c>
      <c r="F10" s="46">
        <v>21345285.999999996</v>
      </c>
      <c r="G10" s="46">
        <v>20954620.999999996</v>
      </c>
      <c r="H10" s="126">
        <f t="shared" si="0"/>
        <v>-34.284426786446915</v>
      </c>
      <c r="I10" s="126">
        <f t="shared" si="1"/>
        <v>-20.013343947009616</v>
      </c>
      <c r="J10" s="126">
        <f t="shared" si="2"/>
        <v>-19.479927371924887</v>
      </c>
      <c r="K10" s="127">
        <f t="shared" si="3"/>
        <v>-1.8302167513707701</v>
      </c>
      <c r="L10" s="86"/>
      <c r="M10" s="44">
        <v>5</v>
      </c>
      <c r="N10" s="45" t="s">
        <v>82</v>
      </c>
      <c r="O10" s="46">
        <v>4094768</v>
      </c>
      <c r="P10" s="46">
        <v>4615727</v>
      </c>
      <c r="Q10" s="46">
        <v>5467087.9999999991</v>
      </c>
      <c r="R10" s="46">
        <v>5036294.0000000019</v>
      </c>
      <c r="S10" s="46">
        <v>4255245.0000000009</v>
      </c>
      <c r="T10" s="126">
        <f t="shared" si="4"/>
        <v>3.9190742918768819</v>
      </c>
      <c r="U10" s="126">
        <f t="shared" si="5"/>
        <v>-7.8098639715910281</v>
      </c>
      <c r="V10" s="126">
        <f t="shared" si="6"/>
        <v>-22.166151340530789</v>
      </c>
      <c r="W10" s="127">
        <f t="shared" si="7"/>
        <v>-15.508407571122746</v>
      </c>
    </row>
    <row r="11" spans="1:23" ht="15" customHeight="1">
      <c r="A11" s="44">
        <v>6</v>
      </c>
      <c r="B11" s="45" t="s">
        <v>84</v>
      </c>
      <c r="C11" s="46">
        <v>21494178</v>
      </c>
      <c r="D11" s="46">
        <v>20640996</v>
      </c>
      <c r="E11" s="46">
        <v>21338198.999999993</v>
      </c>
      <c r="F11" s="46">
        <v>24834029.999999989</v>
      </c>
      <c r="G11" s="46">
        <v>25775894.999999996</v>
      </c>
      <c r="H11" s="126">
        <f t="shared" si="0"/>
        <v>19.920357038077924</v>
      </c>
      <c r="I11" s="126">
        <f t="shared" si="1"/>
        <v>24.877186159039979</v>
      </c>
      <c r="J11" s="126">
        <f t="shared" si="2"/>
        <v>20.796956669117222</v>
      </c>
      <c r="K11" s="127">
        <f t="shared" si="3"/>
        <v>3.7926385689314657</v>
      </c>
      <c r="L11" s="86"/>
      <c r="M11" s="44">
        <v>6</v>
      </c>
      <c r="N11" s="45" t="s">
        <v>84</v>
      </c>
      <c r="O11" s="46">
        <v>6514300</v>
      </c>
      <c r="P11" s="46">
        <v>6354002</v>
      </c>
      <c r="Q11" s="46">
        <v>7516120.0000000019</v>
      </c>
      <c r="R11" s="46">
        <v>9202960.0000000019</v>
      </c>
      <c r="S11" s="46">
        <v>9401892</v>
      </c>
      <c r="T11" s="126">
        <f t="shared" si="4"/>
        <v>44.326972967164551</v>
      </c>
      <c r="U11" s="126">
        <f t="shared" si="5"/>
        <v>47.968036522494003</v>
      </c>
      <c r="V11" s="126">
        <f t="shared" si="6"/>
        <v>25.089700536979166</v>
      </c>
      <c r="W11" s="127">
        <f t="shared" si="7"/>
        <v>2.1616088736667223</v>
      </c>
    </row>
    <row r="12" spans="1:23" ht="15" customHeight="1">
      <c r="A12" s="44">
        <v>7</v>
      </c>
      <c r="B12" s="45" t="s">
        <v>77</v>
      </c>
      <c r="C12" s="46">
        <v>15117481</v>
      </c>
      <c r="D12" s="46">
        <v>15403898</v>
      </c>
      <c r="E12" s="46">
        <v>19392520.000000004</v>
      </c>
      <c r="F12" s="46">
        <v>16734535.000000007</v>
      </c>
      <c r="G12" s="46">
        <v>21123783.000000007</v>
      </c>
      <c r="H12" s="126">
        <f t="shared" si="0"/>
        <v>39.73083875547789</v>
      </c>
      <c r="I12" s="126">
        <f t="shared" si="1"/>
        <v>37.132711473420613</v>
      </c>
      <c r="J12" s="126">
        <f t="shared" si="2"/>
        <v>8.9274782235625025</v>
      </c>
      <c r="K12" s="127">
        <f t="shared" si="3"/>
        <v>26.22868218328145</v>
      </c>
      <c r="L12" s="86"/>
      <c r="M12" s="44">
        <v>7</v>
      </c>
      <c r="N12" s="45" t="s">
        <v>77</v>
      </c>
      <c r="O12" s="46">
        <v>18749494</v>
      </c>
      <c r="P12" s="46">
        <v>21773303</v>
      </c>
      <c r="Q12" s="46">
        <v>18582589.999999996</v>
      </c>
      <c r="R12" s="46">
        <v>30291323.999999952</v>
      </c>
      <c r="S12" s="46">
        <v>27501612.999999993</v>
      </c>
      <c r="T12" s="126">
        <f t="shared" si="4"/>
        <v>46.679227716758618</v>
      </c>
      <c r="U12" s="126">
        <f t="shared" si="5"/>
        <v>26.308870087372568</v>
      </c>
      <c r="V12" s="126">
        <f t="shared" si="6"/>
        <v>47.996662467395566</v>
      </c>
      <c r="W12" s="127">
        <f t="shared" si="7"/>
        <v>-9.209604043718798</v>
      </c>
    </row>
    <row r="13" spans="1:23" ht="15" customHeight="1">
      <c r="A13" s="44">
        <v>8</v>
      </c>
      <c r="B13" s="45" t="s">
        <v>73</v>
      </c>
      <c r="C13" s="46">
        <v>7112119</v>
      </c>
      <c r="D13" s="46">
        <v>4211070</v>
      </c>
      <c r="E13" s="46">
        <v>2859522</v>
      </c>
      <c r="F13" s="46">
        <v>2533516.9999999995</v>
      </c>
      <c r="G13" s="46">
        <v>1768051</v>
      </c>
      <c r="H13" s="126">
        <f t="shared" si="0"/>
        <v>-75.140306285651292</v>
      </c>
      <c r="I13" s="126">
        <f t="shared" si="1"/>
        <v>-58.014210165112431</v>
      </c>
      <c r="J13" s="126">
        <f t="shared" si="2"/>
        <v>-38.169701089902439</v>
      </c>
      <c r="K13" s="127">
        <f t="shared" si="3"/>
        <v>-30.213572673875859</v>
      </c>
      <c r="L13" s="86"/>
      <c r="M13" s="44">
        <v>8</v>
      </c>
      <c r="N13" s="45" t="s">
        <v>73</v>
      </c>
      <c r="O13" s="46">
        <v>24043175</v>
      </c>
      <c r="P13" s="46">
        <v>26832409</v>
      </c>
      <c r="Q13" s="46">
        <v>35134310.999999955</v>
      </c>
      <c r="R13" s="46">
        <v>37668423</v>
      </c>
      <c r="S13" s="46">
        <v>45642227</v>
      </c>
      <c r="T13" s="126">
        <f t="shared" si="4"/>
        <v>89.834441582694467</v>
      </c>
      <c r="U13" s="126">
        <f t="shared" si="5"/>
        <v>70.101115408609047</v>
      </c>
      <c r="V13" s="126">
        <f t="shared" si="6"/>
        <v>29.907847061523597</v>
      </c>
      <c r="W13" s="127">
        <f t="shared" si="7"/>
        <v>21.168404103352032</v>
      </c>
    </row>
    <row r="14" spans="1:23" ht="15" customHeight="1">
      <c r="A14" s="44">
        <v>9</v>
      </c>
      <c r="B14" s="45" t="s">
        <v>53</v>
      </c>
      <c r="C14" s="46">
        <v>115114428</v>
      </c>
      <c r="D14" s="46">
        <v>125405826</v>
      </c>
      <c r="E14" s="46">
        <v>117955425.99999993</v>
      </c>
      <c r="F14" s="46">
        <v>109190391.99999996</v>
      </c>
      <c r="G14" s="46">
        <v>110181809.00000003</v>
      </c>
      <c r="H14" s="126">
        <f t="shared" si="0"/>
        <v>-4.2849702558570471</v>
      </c>
      <c r="I14" s="126">
        <f t="shared" si="1"/>
        <v>-12.139800426815867</v>
      </c>
      <c r="J14" s="126">
        <f t="shared" si="2"/>
        <v>-6.5903004750285135</v>
      </c>
      <c r="K14" s="127">
        <f t="shared" si="3"/>
        <v>0.90797091377790196</v>
      </c>
      <c r="L14" s="86"/>
      <c r="M14" s="44">
        <v>9</v>
      </c>
      <c r="N14" s="45" t="s">
        <v>53</v>
      </c>
      <c r="O14" s="46">
        <v>92718465</v>
      </c>
      <c r="P14" s="46">
        <v>96724562</v>
      </c>
      <c r="Q14" s="46">
        <v>119539875.99999994</v>
      </c>
      <c r="R14" s="46">
        <v>91426086.999999955</v>
      </c>
      <c r="S14" s="46">
        <v>90902791.000000015</v>
      </c>
      <c r="T14" s="126">
        <f t="shared" si="4"/>
        <v>-1.958265810375508</v>
      </c>
      <c r="U14" s="126">
        <f t="shared" si="5"/>
        <v>-6.0189168910374349</v>
      </c>
      <c r="V14" s="126">
        <f t="shared" si="6"/>
        <v>-23.956093948098072</v>
      </c>
      <c r="W14" s="127">
        <f t="shared" si="7"/>
        <v>-0.5723705532753911</v>
      </c>
    </row>
    <row r="15" spans="1:23" ht="15" customHeight="1">
      <c r="A15" s="44">
        <v>10</v>
      </c>
      <c r="B15" s="45" t="s">
        <v>59</v>
      </c>
      <c r="C15" s="46">
        <v>43144045</v>
      </c>
      <c r="D15" s="46">
        <v>39464029</v>
      </c>
      <c r="E15" s="46">
        <v>35775187.000000015</v>
      </c>
      <c r="F15" s="46">
        <v>34580497.99999997</v>
      </c>
      <c r="G15" s="46">
        <v>37391735</v>
      </c>
      <c r="H15" s="126">
        <f t="shared" si="0"/>
        <v>-13.332801780639713</v>
      </c>
      <c r="I15" s="126">
        <f t="shared" si="1"/>
        <v>-5.2510958777168923</v>
      </c>
      <c r="J15" s="126">
        <f t="shared" si="2"/>
        <v>4.5186290710373669</v>
      </c>
      <c r="K15" s="127">
        <f t="shared" si="3"/>
        <v>8.1295445774090211</v>
      </c>
      <c r="L15" s="86"/>
      <c r="M15" s="44">
        <v>10</v>
      </c>
      <c r="N15" s="45" t="s">
        <v>59</v>
      </c>
      <c r="O15" s="46">
        <v>32491258</v>
      </c>
      <c r="P15" s="46">
        <v>30936724</v>
      </c>
      <c r="Q15" s="46">
        <v>32850034.999999981</v>
      </c>
      <c r="R15" s="46">
        <v>32539756.999999993</v>
      </c>
      <c r="S15" s="46">
        <v>32785178.000000007</v>
      </c>
      <c r="T15" s="126">
        <f t="shared" si="4"/>
        <v>0.90461255763014492</v>
      </c>
      <c r="U15" s="126">
        <f t="shared" si="5"/>
        <v>5.974950676742651</v>
      </c>
      <c r="V15" s="126">
        <f t="shared" si="6"/>
        <v>-0.19743357959885088</v>
      </c>
      <c r="W15" s="127">
        <f t="shared" si="7"/>
        <v>0.75421890827279015</v>
      </c>
    </row>
    <row r="16" spans="1:23" ht="15" customHeight="1">
      <c r="A16" s="44">
        <v>11</v>
      </c>
      <c r="B16" s="45" t="s">
        <v>137</v>
      </c>
      <c r="C16" s="46">
        <v>634127</v>
      </c>
      <c r="D16" s="46">
        <v>229826</v>
      </c>
      <c r="E16" s="46">
        <v>515972.00000000006</v>
      </c>
      <c r="F16" s="46">
        <v>723374.99999999988</v>
      </c>
      <c r="G16" s="46">
        <v>1771577</v>
      </c>
      <c r="H16" s="126">
        <f t="shared" si="0"/>
        <v>179.37258624849596</v>
      </c>
      <c r="I16" s="126">
        <f t="shared" si="1"/>
        <v>670.83402226031876</v>
      </c>
      <c r="J16" s="126">
        <f t="shared" si="2"/>
        <v>243.34750722907444</v>
      </c>
      <c r="K16" s="127">
        <f t="shared" si="3"/>
        <v>144.90437186797999</v>
      </c>
      <c r="L16" s="86"/>
      <c r="M16" s="44">
        <v>11</v>
      </c>
      <c r="N16" s="45" t="s">
        <v>137</v>
      </c>
      <c r="O16" s="46">
        <v>1017641</v>
      </c>
      <c r="P16" s="46">
        <v>1239805</v>
      </c>
      <c r="Q16" s="46">
        <v>816212.00000000023</v>
      </c>
      <c r="R16" s="46">
        <v>1249348.0000000007</v>
      </c>
      <c r="S16" s="46">
        <v>820975</v>
      </c>
      <c r="T16" s="126">
        <f t="shared" si="4"/>
        <v>-19.32567575402328</v>
      </c>
      <c r="U16" s="126">
        <f t="shared" si="5"/>
        <v>-33.781925383427236</v>
      </c>
      <c r="V16" s="126">
        <f t="shared" si="6"/>
        <v>0.58354937197687207</v>
      </c>
      <c r="W16" s="127">
        <f t="shared" si="7"/>
        <v>-34.287724477087295</v>
      </c>
    </row>
    <row r="17" spans="1:23" ht="15" customHeight="1">
      <c r="A17" s="44">
        <v>12</v>
      </c>
      <c r="B17" s="45" t="s">
        <v>67</v>
      </c>
      <c r="C17" s="46">
        <v>28527602</v>
      </c>
      <c r="D17" s="46">
        <v>27264433</v>
      </c>
      <c r="E17" s="46">
        <v>21269001.999999981</v>
      </c>
      <c r="F17" s="46">
        <v>23981527.000000019</v>
      </c>
      <c r="G17" s="46">
        <v>26368125.999999993</v>
      </c>
      <c r="H17" s="126">
        <f t="shared" si="0"/>
        <v>-7.569777508814127</v>
      </c>
      <c r="I17" s="126">
        <f t="shared" si="1"/>
        <v>-3.2874587929263299</v>
      </c>
      <c r="J17" s="126">
        <f t="shared" si="2"/>
        <v>23.974439421276173</v>
      </c>
      <c r="K17" s="127">
        <f t="shared" si="3"/>
        <v>9.9518225007105343</v>
      </c>
      <c r="L17" s="86"/>
      <c r="M17" s="44">
        <v>12</v>
      </c>
      <c r="N17" s="45" t="s">
        <v>67</v>
      </c>
      <c r="O17" s="46">
        <v>19531440</v>
      </c>
      <c r="P17" s="46">
        <v>19195630</v>
      </c>
      <c r="Q17" s="46">
        <v>17867969.000000004</v>
      </c>
      <c r="R17" s="46">
        <v>14104587.000000007</v>
      </c>
      <c r="S17" s="46">
        <v>15136989</v>
      </c>
      <c r="T17" s="126">
        <f t="shared" si="4"/>
        <v>-22.499370246126247</v>
      </c>
      <c r="U17" s="126">
        <f t="shared" si="5"/>
        <v>-21.143567572411015</v>
      </c>
      <c r="V17" s="126">
        <f t="shared" si="6"/>
        <v>-15.284221726599171</v>
      </c>
      <c r="W17" s="127">
        <f t="shared" si="7"/>
        <v>7.3196187878453429</v>
      </c>
    </row>
    <row r="18" spans="1:23" ht="15" customHeight="1">
      <c r="A18" s="44">
        <v>13</v>
      </c>
      <c r="B18" s="45" t="s">
        <v>138</v>
      </c>
      <c r="C18" s="46">
        <v>9949873</v>
      </c>
      <c r="D18" s="46">
        <v>9435193</v>
      </c>
      <c r="E18" s="46">
        <v>12423154.000000002</v>
      </c>
      <c r="F18" s="46">
        <v>4567531.9999999953</v>
      </c>
      <c r="G18" s="46">
        <v>5450479</v>
      </c>
      <c r="H18" s="126">
        <f t="shared" si="0"/>
        <v>-45.22061738878476</v>
      </c>
      <c r="I18" s="126">
        <f t="shared" si="1"/>
        <v>-42.23245883788492</v>
      </c>
      <c r="J18" s="126">
        <f t="shared" si="2"/>
        <v>-56.126447438388041</v>
      </c>
      <c r="K18" s="127">
        <f t="shared" si="3"/>
        <v>19.330942837401153</v>
      </c>
      <c r="L18" s="86"/>
      <c r="M18" s="44">
        <v>13</v>
      </c>
      <c r="N18" s="45" t="s">
        <v>138</v>
      </c>
      <c r="O18" s="46">
        <v>2293753</v>
      </c>
      <c r="P18" s="46">
        <v>2017199</v>
      </c>
      <c r="Q18" s="46">
        <v>3554413.0000000005</v>
      </c>
      <c r="R18" s="46">
        <v>2598756.0000000005</v>
      </c>
      <c r="S18" s="46">
        <v>2511475</v>
      </c>
      <c r="T18" s="126">
        <f t="shared" si="4"/>
        <v>9.4919548879064166</v>
      </c>
      <c r="U18" s="126">
        <f t="shared" si="5"/>
        <v>24.503085714399035</v>
      </c>
      <c r="V18" s="126">
        <f t="shared" si="6"/>
        <v>-29.342060137637361</v>
      </c>
      <c r="W18" s="127">
        <f t="shared" si="7"/>
        <v>-3.3585684843055787</v>
      </c>
    </row>
    <row r="19" spans="1:23" ht="15" customHeight="1">
      <c r="A19" s="44">
        <v>14</v>
      </c>
      <c r="B19" s="45" t="s">
        <v>55</v>
      </c>
      <c r="C19" s="46">
        <v>41251534</v>
      </c>
      <c r="D19" s="46">
        <v>31482560</v>
      </c>
      <c r="E19" s="46">
        <v>44506052.99999997</v>
      </c>
      <c r="F19" s="46">
        <v>46563720.999999993</v>
      </c>
      <c r="G19" s="46">
        <v>42665182.000000007</v>
      </c>
      <c r="H19" s="126">
        <f t="shared" si="0"/>
        <v>3.4268980154774624</v>
      </c>
      <c r="I19" s="126">
        <f t="shared" si="1"/>
        <v>35.520053007125227</v>
      </c>
      <c r="J19" s="126">
        <f t="shared" si="2"/>
        <v>-4.136226144340327</v>
      </c>
      <c r="K19" s="127">
        <f t="shared" si="3"/>
        <v>-8.3724816579843093</v>
      </c>
      <c r="L19" s="86"/>
      <c r="M19" s="44">
        <v>14</v>
      </c>
      <c r="N19" s="45" t="s">
        <v>55</v>
      </c>
      <c r="O19" s="46">
        <v>65843946</v>
      </c>
      <c r="P19" s="46">
        <v>57429986</v>
      </c>
      <c r="Q19" s="46">
        <v>70056959.000000015</v>
      </c>
      <c r="R19" s="46">
        <v>72349128.000000045</v>
      </c>
      <c r="S19" s="46">
        <v>74338491.99999997</v>
      </c>
      <c r="T19" s="126">
        <f t="shared" si="4"/>
        <v>12.901028137043852</v>
      </c>
      <c r="U19" s="126">
        <f t="shared" si="5"/>
        <v>29.441946929953929</v>
      </c>
      <c r="V19" s="126">
        <f t="shared" si="6"/>
        <v>6.1115027844699199</v>
      </c>
      <c r="W19" s="127">
        <f t="shared" si="7"/>
        <v>2.7496723941163879</v>
      </c>
    </row>
    <row r="20" spans="1:23" ht="15" customHeight="1">
      <c r="A20" s="44">
        <v>15</v>
      </c>
      <c r="B20" s="45" t="s">
        <v>139</v>
      </c>
      <c r="C20" s="46">
        <v>47968</v>
      </c>
      <c r="D20" s="46">
        <v>14268</v>
      </c>
      <c r="E20" s="46">
        <v>338153</v>
      </c>
      <c r="F20" s="46">
        <v>66145.000000000015</v>
      </c>
      <c r="G20" s="46">
        <v>78233</v>
      </c>
      <c r="H20" s="126">
        <f t="shared" si="0"/>
        <v>63.094146097398266</v>
      </c>
      <c r="I20" s="126">
        <f t="shared" si="1"/>
        <v>448.31090552284832</v>
      </c>
      <c r="J20" s="126">
        <f t="shared" si="2"/>
        <v>-76.864614538389432</v>
      </c>
      <c r="K20" s="127">
        <f t="shared" si="3"/>
        <v>18.275001889787575</v>
      </c>
      <c r="L20" s="86"/>
      <c r="M20" s="44">
        <v>15</v>
      </c>
      <c r="N20" s="45" t="s">
        <v>139</v>
      </c>
      <c r="O20" s="46">
        <v>3818930</v>
      </c>
      <c r="P20" s="46">
        <v>2473729</v>
      </c>
      <c r="Q20" s="46">
        <v>2635725</v>
      </c>
      <c r="R20" s="46">
        <v>4451300.0000000019</v>
      </c>
      <c r="S20" s="46">
        <v>4103940.9999999991</v>
      </c>
      <c r="T20" s="126">
        <f t="shared" si="4"/>
        <v>7.4631113950766093</v>
      </c>
      <c r="U20" s="126">
        <f t="shared" si="5"/>
        <v>65.900994005406375</v>
      </c>
      <c r="V20" s="126">
        <f t="shared" si="6"/>
        <v>55.704445645884874</v>
      </c>
      <c r="W20" s="127">
        <f t="shared" si="7"/>
        <v>-7.8035405387190906</v>
      </c>
    </row>
    <row r="21" spans="1:23" ht="15" customHeight="1">
      <c r="A21" s="44">
        <v>16</v>
      </c>
      <c r="B21" s="45" t="s">
        <v>140</v>
      </c>
      <c r="C21" s="46">
        <v>102311</v>
      </c>
      <c r="D21" s="46">
        <v>122067</v>
      </c>
      <c r="E21" s="46">
        <v>66355</v>
      </c>
      <c r="F21" s="46">
        <v>153284.99999999997</v>
      </c>
      <c r="G21" s="46">
        <v>139655</v>
      </c>
      <c r="H21" s="126">
        <f t="shared" si="0"/>
        <v>36.500474044824102</v>
      </c>
      <c r="I21" s="126">
        <f t="shared" si="1"/>
        <v>14.408480588529258</v>
      </c>
      <c r="J21" s="126">
        <f t="shared" si="2"/>
        <v>110.46643056288147</v>
      </c>
      <c r="K21" s="127">
        <f t="shared" si="3"/>
        <v>-8.8919333268095215</v>
      </c>
      <c r="L21" s="86"/>
      <c r="M21" s="44">
        <v>16</v>
      </c>
      <c r="N21" s="45" t="s">
        <v>140</v>
      </c>
      <c r="O21" s="46">
        <v>1186813</v>
      </c>
      <c r="P21" s="46">
        <v>1717681</v>
      </c>
      <c r="Q21" s="46">
        <v>2004623.9999999995</v>
      </c>
      <c r="R21" s="46">
        <v>1384699.9999999998</v>
      </c>
      <c r="S21" s="46">
        <v>2120995.9999999995</v>
      </c>
      <c r="T21" s="126">
        <f t="shared" si="4"/>
        <v>78.713579982693091</v>
      </c>
      <c r="U21" s="126">
        <f t="shared" si="5"/>
        <v>23.48020383295848</v>
      </c>
      <c r="V21" s="126">
        <f t="shared" si="6"/>
        <v>5.8051784274756812</v>
      </c>
      <c r="W21" s="127">
        <f t="shared" si="7"/>
        <v>53.173683830432566</v>
      </c>
    </row>
    <row r="22" spans="1:23" ht="15" customHeight="1">
      <c r="A22" s="44">
        <v>17</v>
      </c>
      <c r="B22" s="45" t="s">
        <v>141</v>
      </c>
      <c r="C22" s="46">
        <v>268396</v>
      </c>
      <c r="D22" s="46">
        <v>686845</v>
      </c>
      <c r="E22" s="46">
        <v>3002034</v>
      </c>
      <c r="F22" s="46">
        <v>2124046</v>
      </c>
      <c r="G22" s="46">
        <v>915830.99999999988</v>
      </c>
      <c r="H22" s="126">
        <f t="shared" si="0"/>
        <v>241.22378873008535</v>
      </c>
      <c r="I22" s="126">
        <f t="shared" si="1"/>
        <v>33.338817345980516</v>
      </c>
      <c r="J22" s="126">
        <f t="shared" si="2"/>
        <v>-69.492983757012752</v>
      </c>
      <c r="K22" s="127">
        <f t="shared" si="3"/>
        <v>-56.882713462891111</v>
      </c>
      <c r="L22" s="86"/>
      <c r="M22" s="44">
        <v>17</v>
      </c>
      <c r="N22" s="45" t="s">
        <v>141</v>
      </c>
      <c r="O22" s="46">
        <v>2344121</v>
      </c>
      <c r="P22" s="46">
        <v>2510231</v>
      </c>
      <c r="Q22" s="46">
        <v>2664980.0000000005</v>
      </c>
      <c r="R22" s="46">
        <v>2825361</v>
      </c>
      <c r="S22" s="46">
        <v>2976380</v>
      </c>
      <c r="T22" s="126">
        <f t="shared" si="4"/>
        <v>26.972114494089666</v>
      </c>
      <c r="U22" s="126">
        <f t="shared" si="5"/>
        <v>18.569964278187939</v>
      </c>
      <c r="V22" s="126">
        <f t="shared" si="6"/>
        <v>11.684890693363542</v>
      </c>
      <c r="W22" s="127">
        <f t="shared" si="7"/>
        <v>5.3451222693312417</v>
      </c>
    </row>
    <row r="23" spans="1:23" ht="15" customHeight="1">
      <c r="A23" s="44">
        <v>18</v>
      </c>
      <c r="B23" s="45" t="s">
        <v>142</v>
      </c>
      <c r="C23" s="46">
        <v>1560069</v>
      </c>
      <c r="D23" s="46">
        <v>2817489</v>
      </c>
      <c r="E23" s="46">
        <v>1804224.9999999998</v>
      </c>
      <c r="F23" s="46">
        <v>2621532</v>
      </c>
      <c r="G23" s="46">
        <v>2881080</v>
      </c>
      <c r="H23" s="126">
        <f t="shared" si="0"/>
        <v>84.67644700330564</v>
      </c>
      <c r="I23" s="126">
        <f t="shared" si="1"/>
        <v>2.2570096990618254</v>
      </c>
      <c r="J23" s="126">
        <f t="shared" si="2"/>
        <v>59.68518338898977</v>
      </c>
      <c r="K23" s="127">
        <f t="shared" si="3"/>
        <v>9.900622994493304</v>
      </c>
      <c r="L23" s="86"/>
      <c r="M23" s="44">
        <v>18</v>
      </c>
      <c r="N23" s="45" t="s">
        <v>142</v>
      </c>
      <c r="O23" s="46">
        <v>3041140</v>
      </c>
      <c r="P23" s="46">
        <v>2245377</v>
      </c>
      <c r="Q23" s="46">
        <v>1490500.0000000002</v>
      </c>
      <c r="R23" s="46">
        <v>2312160</v>
      </c>
      <c r="S23" s="46">
        <v>1670385.0000000002</v>
      </c>
      <c r="T23" s="126">
        <f t="shared" si="4"/>
        <v>-45.073722354117194</v>
      </c>
      <c r="U23" s="126">
        <f t="shared" si="5"/>
        <v>-25.607815524965289</v>
      </c>
      <c r="V23" s="126">
        <f t="shared" si="6"/>
        <v>12.068768869506869</v>
      </c>
      <c r="W23" s="127">
        <f t="shared" si="7"/>
        <v>-27.756513390076805</v>
      </c>
    </row>
    <row r="24" spans="1:23" ht="15" customHeight="1">
      <c r="A24" s="44">
        <v>19</v>
      </c>
      <c r="B24" s="45" t="s">
        <v>61</v>
      </c>
      <c r="C24" s="46">
        <v>30229629</v>
      </c>
      <c r="D24" s="46">
        <v>24819230</v>
      </c>
      <c r="E24" s="46">
        <v>37943747.000000015</v>
      </c>
      <c r="F24" s="46">
        <v>29241685.999999985</v>
      </c>
      <c r="G24" s="46">
        <v>23894056.000000007</v>
      </c>
      <c r="H24" s="126">
        <f t="shared" si="0"/>
        <v>-20.958156648234066</v>
      </c>
      <c r="I24" s="126">
        <f t="shared" si="1"/>
        <v>-3.7276498908305911</v>
      </c>
      <c r="J24" s="126">
        <f t="shared" si="2"/>
        <v>-37.027684693343545</v>
      </c>
      <c r="K24" s="127">
        <f t="shared" si="3"/>
        <v>-18.287693808079268</v>
      </c>
      <c r="L24" s="86"/>
      <c r="M24" s="44">
        <v>19</v>
      </c>
      <c r="N24" s="45" t="s">
        <v>61</v>
      </c>
      <c r="O24" s="46">
        <v>28598442</v>
      </c>
      <c r="P24" s="46">
        <v>22663382</v>
      </c>
      <c r="Q24" s="46">
        <v>24093548.000000026</v>
      </c>
      <c r="R24" s="46">
        <v>24600371.999999966</v>
      </c>
      <c r="S24" s="46">
        <v>26208521</v>
      </c>
      <c r="T24" s="126">
        <f t="shared" si="4"/>
        <v>-8.3568223751489654</v>
      </c>
      <c r="U24" s="126">
        <f t="shared" si="5"/>
        <v>15.642585912376191</v>
      </c>
      <c r="V24" s="126">
        <f t="shared" si="6"/>
        <v>8.7781716499370361</v>
      </c>
      <c r="W24" s="127">
        <f t="shared" si="7"/>
        <v>6.5370922033213077</v>
      </c>
    </row>
    <row r="25" spans="1:23" ht="15" customHeight="1">
      <c r="A25" s="44">
        <v>20</v>
      </c>
      <c r="B25" s="45" t="s">
        <v>143</v>
      </c>
      <c r="C25" s="46">
        <v>16150395</v>
      </c>
      <c r="D25" s="46">
        <v>19772599</v>
      </c>
      <c r="E25" s="46">
        <v>13350738.000000007</v>
      </c>
      <c r="F25" s="46">
        <v>21480415.000000007</v>
      </c>
      <c r="G25" s="46">
        <v>74809545.999999985</v>
      </c>
      <c r="H25" s="126">
        <f t="shared" si="0"/>
        <v>363.20567391695369</v>
      </c>
      <c r="I25" s="126">
        <f t="shared" si="1"/>
        <v>278.34958368396576</v>
      </c>
      <c r="J25" s="126">
        <f t="shared" si="2"/>
        <v>460.34015497869814</v>
      </c>
      <c r="K25" s="127">
        <f t="shared" si="3"/>
        <v>248.26862516389912</v>
      </c>
      <c r="L25" s="86"/>
      <c r="M25" s="44">
        <v>20</v>
      </c>
      <c r="N25" s="45" t="s">
        <v>143</v>
      </c>
      <c r="O25" s="46">
        <v>15654776</v>
      </c>
      <c r="P25" s="46">
        <v>13626197</v>
      </c>
      <c r="Q25" s="46">
        <v>12952670.000000002</v>
      </c>
      <c r="R25" s="46">
        <v>11096070.000000004</v>
      </c>
      <c r="S25" s="46">
        <v>11437385.000000002</v>
      </c>
      <c r="T25" s="126">
        <f t="shared" si="4"/>
        <v>-26.939963880671286</v>
      </c>
      <c r="U25" s="126">
        <f t="shared" si="5"/>
        <v>-16.063264020034339</v>
      </c>
      <c r="V25" s="126">
        <f t="shared" si="6"/>
        <v>-11.698630475415499</v>
      </c>
      <c r="W25" s="127">
        <f t="shared" si="7"/>
        <v>3.0759989798189622</v>
      </c>
    </row>
    <row r="26" spans="1:23" ht="15" customHeight="1">
      <c r="A26" s="44">
        <v>21</v>
      </c>
      <c r="B26" s="45" t="s">
        <v>74</v>
      </c>
      <c r="C26" s="46">
        <v>2477940</v>
      </c>
      <c r="D26" s="46">
        <v>3377018</v>
      </c>
      <c r="E26" s="46">
        <v>1476210.0000000002</v>
      </c>
      <c r="F26" s="46">
        <v>1715814</v>
      </c>
      <c r="G26" s="46">
        <v>1428491</v>
      </c>
      <c r="H26" s="126">
        <f t="shared" si="0"/>
        <v>-42.351671146194015</v>
      </c>
      <c r="I26" s="126">
        <f t="shared" si="1"/>
        <v>-57.699633226710667</v>
      </c>
      <c r="J26" s="126">
        <f t="shared" si="2"/>
        <v>-3.232534666477008</v>
      </c>
      <c r="K26" s="127">
        <f t="shared" si="3"/>
        <v>-16.745579649076177</v>
      </c>
      <c r="L26" s="86"/>
      <c r="M26" s="44">
        <v>21</v>
      </c>
      <c r="N26" s="45" t="s">
        <v>74</v>
      </c>
      <c r="O26" s="46">
        <v>4925000</v>
      </c>
      <c r="P26" s="46">
        <v>5871701</v>
      </c>
      <c r="Q26" s="46">
        <v>4274510.0000000009</v>
      </c>
      <c r="R26" s="46">
        <v>3638606.0000000023</v>
      </c>
      <c r="S26" s="46">
        <v>3936938.9999999991</v>
      </c>
      <c r="T26" s="126">
        <f t="shared" si="4"/>
        <v>-20.062152284263973</v>
      </c>
      <c r="U26" s="126">
        <f t="shared" si="5"/>
        <v>-32.950621974790621</v>
      </c>
      <c r="V26" s="126">
        <f t="shared" si="6"/>
        <v>-7.8973028487476284</v>
      </c>
      <c r="W26" s="127">
        <f t="shared" si="7"/>
        <v>8.1991015240451048</v>
      </c>
    </row>
    <row r="27" spans="1:23" ht="15" customHeight="1">
      <c r="A27" s="44">
        <v>22</v>
      </c>
      <c r="B27" s="45" t="s">
        <v>66</v>
      </c>
      <c r="C27" s="46">
        <v>36189395</v>
      </c>
      <c r="D27" s="46">
        <v>41813599</v>
      </c>
      <c r="E27" s="46">
        <v>37794055.000000037</v>
      </c>
      <c r="F27" s="46">
        <v>25554390.000000034</v>
      </c>
      <c r="G27" s="46">
        <v>22372958.000000007</v>
      </c>
      <c r="H27" s="126">
        <f t="shared" si="0"/>
        <v>-38.178137545543365</v>
      </c>
      <c r="I27" s="126">
        <f t="shared" si="1"/>
        <v>-46.493584539326527</v>
      </c>
      <c r="J27" s="126">
        <f t="shared" si="2"/>
        <v>-40.802970202588781</v>
      </c>
      <c r="K27" s="127">
        <f t="shared" si="3"/>
        <v>-12.449649551407887</v>
      </c>
      <c r="L27" s="86"/>
      <c r="M27" s="44">
        <v>22</v>
      </c>
      <c r="N27" s="45" t="s">
        <v>66</v>
      </c>
      <c r="O27" s="46">
        <v>15303707</v>
      </c>
      <c r="P27" s="46">
        <v>15859836</v>
      </c>
      <c r="Q27" s="46">
        <v>20009680</v>
      </c>
      <c r="R27" s="46">
        <v>20485244.999999993</v>
      </c>
      <c r="S27" s="46">
        <v>18330078</v>
      </c>
      <c r="T27" s="126">
        <f t="shared" si="4"/>
        <v>19.775411277803471</v>
      </c>
      <c r="U27" s="126">
        <f t="shared" si="5"/>
        <v>15.575457400694432</v>
      </c>
      <c r="V27" s="126">
        <f t="shared" si="6"/>
        <v>-8.3939473294925193</v>
      </c>
      <c r="W27" s="127">
        <f t="shared" si="7"/>
        <v>-10.520582009148498</v>
      </c>
    </row>
    <row r="28" spans="1:23" ht="15" customHeight="1">
      <c r="A28" s="44">
        <v>23</v>
      </c>
      <c r="B28" s="45" t="s">
        <v>58</v>
      </c>
      <c r="C28" s="46">
        <v>46030669</v>
      </c>
      <c r="D28" s="46">
        <v>45067873</v>
      </c>
      <c r="E28" s="46">
        <v>42448354.999999993</v>
      </c>
      <c r="F28" s="46">
        <v>72697432.999999985</v>
      </c>
      <c r="G28" s="46">
        <v>82036412</v>
      </c>
      <c r="H28" s="126">
        <f t="shared" si="0"/>
        <v>78.22120291147624</v>
      </c>
      <c r="I28" s="126">
        <f t="shared" si="1"/>
        <v>82.028586083927252</v>
      </c>
      <c r="J28" s="126">
        <f t="shared" si="2"/>
        <v>93.26169883379464</v>
      </c>
      <c r="K28" s="127">
        <f t="shared" si="3"/>
        <v>12.846366941182112</v>
      </c>
      <c r="L28" s="86"/>
      <c r="M28" s="44">
        <v>23</v>
      </c>
      <c r="N28" s="45" t="s">
        <v>58</v>
      </c>
      <c r="O28" s="46">
        <v>35177759</v>
      </c>
      <c r="P28" s="46">
        <v>45895567</v>
      </c>
      <c r="Q28" s="46">
        <v>62512286.00000003</v>
      </c>
      <c r="R28" s="46">
        <v>80244621.999999985</v>
      </c>
      <c r="S28" s="46">
        <v>87302694.00000003</v>
      </c>
      <c r="T28" s="126">
        <f t="shared" si="4"/>
        <v>148.17582609511888</v>
      </c>
      <c r="U28" s="126">
        <f t="shared" si="5"/>
        <v>90.220319099663868</v>
      </c>
      <c r="V28" s="126">
        <f t="shared" si="6"/>
        <v>39.656857213636329</v>
      </c>
      <c r="W28" s="127">
        <f t="shared" si="7"/>
        <v>8.7956947445026827</v>
      </c>
    </row>
    <row r="29" spans="1:23" ht="15" customHeight="1">
      <c r="A29" s="44">
        <v>24</v>
      </c>
      <c r="B29" s="45" t="s">
        <v>80</v>
      </c>
      <c r="C29" s="46">
        <v>2664196</v>
      </c>
      <c r="D29" s="46">
        <v>3623266</v>
      </c>
      <c r="E29" s="46">
        <v>4381278.9999999991</v>
      </c>
      <c r="F29" s="46">
        <v>4701026.0000000019</v>
      </c>
      <c r="G29" s="46">
        <v>5360455</v>
      </c>
      <c r="H29" s="126">
        <f t="shared" si="0"/>
        <v>101.20347752192407</v>
      </c>
      <c r="I29" s="126">
        <f t="shared" si="1"/>
        <v>47.945389601536306</v>
      </c>
      <c r="J29" s="126">
        <f t="shared" si="2"/>
        <v>22.349090299887337</v>
      </c>
      <c r="K29" s="127">
        <f t="shared" si="3"/>
        <v>14.02734211638051</v>
      </c>
      <c r="L29" s="86"/>
      <c r="M29" s="44">
        <v>24</v>
      </c>
      <c r="N29" s="45" t="s">
        <v>80</v>
      </c>
      <c r="O29" s="46">
        <v>9294210</v>
      </c>
      <c r="P29" s="46">
        <v>7972886</v>
      </c>
      <c r="Q29" s="46">
        <v>8158388.0000000028</v>
      </c>
      <c r="R29" s="46">
        <v>7595384.9999999981</v>
      </c>
      <c r="S29" s="46">
        <v>7681989</v>
      </c>
      <c r="T29" s="126">
        <f t="shared" si="4"/>
        <v>-17.346509278357175</v>
      </c>
      <c r="U29" s="126">
        <f t="shared" si="5"/>
        <v>-3.6485784444929976</v>
      </c>
      <c r="V29" s="126">
        <f t="shared" si="6"/>
        <v>-5.839376602338632</v>
      </c>
      <c r="W29" s="127">
        <f t="shared" si="7"/>
        <v>1.1402186985913261</v>
      </c>
    </row>
    <row r="30" spans="1:23" ht="15" customHeight="1">
      <c r="A30" s="44">
        <v>25</v>
      </c>
      <c r="B30" s="45" t="s">
        <v>68</v>
      </c>
      <c r="C30" s="46">
        <v>26614080</v>
      </c>
      <c r="D30" s="46">
        <v>15427018</v>
      </c>
      <c r="E30" s="46">
        <v>19525231.999999996</v>
      </c>
      <c r="F30" s="46">
        <v>21956690.999999985</v>
      </c>
      <c r="G30" s="46">
        <v>39773450.999999978</v>
      </c>
      <c r="H30" s="126">
        <f t="shared" si="0"/>
        <v>49.44514708004175</v>
      </c>
      <c r="I30" s="126">
        <f t="shared" si="1"/>
        <v>157.81684444783804</v>
      </c>
      <c r="J30" s="126">
        <f t="shared" si="2"/>
        <v>103.70283436324846</v>
      </c>
      <c r="K30" s="127">
        <f t="shared" si="3"/>
        <v>81.145014064277746</v>
      </c>
      <c r="L30" s="86"/>
      <c r="M30" s="44">
        <v>25</v>
      </c>
      <c r="N30" s="45"/>
      <c r="O30" s="46">
        <v>25224736</v>
      </c>
      <c r="P30" s="46">
        <v>23776333</v>
      </c>
      <c r="Q30" s="46">
        <v>26352825.999999974</v>
      </c>
      <c r="R30" s="46">
        <v>21197012</v>
      </c>
      <c r="S30" s="46">
        <v>19860798</v>
      </c>
      <c r="T30" s="126">
        <f t="shared" si="4"/>
        <v>-21.264595197349152</v>
      </c>
      <c r="U30" s="126">
        <f t="shared" si="5"/>
        <v>-16.468203906800937</v>
      </c>
      <c r="V30" s="126">
        <f t="shared" si="6"/>
        <v>-24.635035346873153</v>
      </c>
      <c r="W30" s="127">
        <f t="shared" si="7"/>
        <v>-6.3037847032402397</v>
      </c>
    </row>
    <row r="31" spans="1:23" ht="15" customHeight="1">
      <c r="A31" s="44">
        <v>26</v>
      </c>
      <c r="B31" s="45" t="s">
        <v>76</v>
      </c>
      <c r="C31" s="46">
        <v>13857175</v>
      </c>
      <c r="D31" s="46">
        <v>19378463</v>
      </c>
      <c r="E31" s="46">
        <v>19048172.000000004</v>
      </c>
      <c r="F31" s="46">
        <v>13894687.999999996</v>
      </c>
      <c r="G31" s="46">
        <v>15931878</v>
      </c>
      <c r="H31" s="126">
        <f t="shared" si="0"/>
        <v>14.972048776175527</v>
      </c>
      <c r="I31" s="126">
        <f t="shared" si="1"/>
        <v>-17.785646880250511</v>
      </c>
      <c r="J31" s="126">
        <f t="shared" si="2"/>
        <v>-16.36006856720951</v>
      </c>
      <c r="K31" s="127">
        <f t="shared" si="3"/>
        <v>14.661646234877708</v>
      </c>
      <c r="L31" s="86"/>
      <c r="M31" s="44">
        <v>26</v>
      </c>
      <c r="N31" s="45" t="s">
        <v>76</v>
      </c>
      <c r="O31" s="46">
        <v>19149563</v>
      </c>
      <c r="P31" s="46">
        <v>16648417</v>
      </c>
      <c r="Q31" s="46">
        <v>19767296.000000007</v>
      </c>
      <c r="R31" s="46">
        <v>20237539</v>
      </c>
      <c r="S31" s="46">
        <v>16377222.000000002</v>
      </c>
      <c r="T31" s="126">
        <f t="shared" si="4"/>
        <v>-14.477306871180289</v>
      </c>
      <c r="U31" s="126">
        <f t="shared" si="5"/>
        <v>-1.6289536716914199</v>
      </c>
      <c r="V31" s="126">
        <f t="shared" si="6"/>
        <v>-17.149912663826171</v>
      </c>
      <c r="W31" s="127">
        <f t="shared" si="7"/>
        <v>-19.0750318010505</v>
      </c>
    </row>
    <row r="32" spans="1:23" ht="15" customHeight="1">
      <c r="A32" s="44">
        <v>27</v>
      </c>
      <c r="B32" s="45" t="s">
        <v>144</v>
      </c>
      <c r="C32" s="46">
        <v>2223777</v>
      </c>
      <c r="D32" s="46">
        <v>2349857</v>
      </c>
      <c r="E32" s="46">
        <v>3627494</v>
      </c>
      <c r="F32" s="46">
        <v>3793854</v>
      </c>
      <c r="G32" s="46">
        <v>2398049</v>
      </c>
      <c r="H32" s="126">
        <f t="shared" si="0"/>
        <v>7.8367570129558715</v>
      </c>
      <c r="I32" s="126">
        <f t="shared" si="1"/>
        <v>2.0508482005500781</v>
      </c>
      <c r="J32" s="126">
        <f t="shared" si="2"/>
        <v>-33.892406162491241</v>
      </c>
      <c r="K32" s="127">
        <f t="shared" si="3"/>
        <v>-36.791215476399465</v>
      </c>
      <c r="L32" s="86"/>
      <c r="M32" s="44">
        <v>27</v>
      </c>
      <c r="N32" s="45" t="s">
        <v>144</v>
      </c>
      <c r="O32" s="46">
        <v>1844471</v>
      </c>
      <c r="P32" s="46">
        <v>1938488</v>
      </c>
      <c r="Q32" s="46">
        <v>1604580.0000000005</v>
      </c>
      <c r="R32" s="46">
        <v>2336750.9999999995</v>
      </c>
      <c r="S32" s="46">
        <v>2142470.0000000005</v>
      </c>
      <c r="T32" s="126">
        <f t="shared" si="4"/>
        <v>16.156339676796236</v>
      </c>
      <c r="U32" s="126">
        <f t="shared" si="5"/>
        <v>10.522737308665327</v>
      </c>
      <c r="V32" s="126">
        <f t="shared" si="6"/>
        <v>33.522167794687704</v>
      </c>
      <c r="W32" s="127">
        <f t="shared" si="7"/>
        <v>-8.3141507161010821</v>
      </c>
    </row>
    <row r="33" spans="1:254" ht="15" customHeight="1">
      <c r="A33" s="44">
        <v>28</v>
      </c>
      <c r="B33" s="45" t="s">
        <v>319</v>
      </c>
      <c r="C33" s="46" t="s">
        <v>340</v>
      </c>
      <c r="D33" s="46" t="s">
        <v>340</v>
      </c>
      <c r="E33" s="46"/>
      <c r="F33" s="46"/>
      <c r="G33" s="46">
        <v>0</v>
      </c>
      <c r="H33" s="126" t="str">
        <f t="shared" si="0"/>
        <v/>
      </c>
      <c r="I33" s="126" t="str">
        <f t="shared" si="1"/>
        <v/>
      </c>
      <c r="J33" s="126" t="str">
        <f t="shared" si="2"/>
        <v/>
      </c>
      <c r="K33" s="127" t="str">
        <f t="shared" si="3"/>
        <v/>
      </c>
      <c r="L33" s="48"/>
      <c r="M33" s="44">
        <v>28</v>
      </c>
      <c r="N33" s="45" t="s">
        <v>319</v>
      </c>
      <c r="O33" s="46">
        <v>11110</v>
      </c>
      <c r="P33" s="46">
        <v>105897</v>
      </c>
      <c r="Q33" s="46">
        <v>750131</v>
      </c>
      <c r="R33" s="46">
        <v>446535.00000000006</v>
      </c>
      <c r="S33" s="46">
        <v>387294</v>
      </c>
      <c r="T33" s="126">
        <f t="shared" si="4"/>
        <v>3385.9945994599457</v>
      </c>
      <c r="U33" s="126">
        <f t="shared" si="5"/>
        <v>265.7270744213717</v>
      </c>
      <c r="V33" s="126">
        <f t="shared" si="6"/>
        <v>-48.369818071776791</v>
      </c>
      <c r="W33" s="127">
        <f t="shared" si="7"/>
        <v>-13.266821189828363</v>
      </c>
    </row>
    <row r="34" spans="1:254" ht="15" customHeight="1">
      <c r="A34" s="44">
        <v>29</v>
      </c>
      <c r="B34" s="45" t="s">
        <v>321</v>
      </c>
      <c r="C34" s="46" t="s">
        <v>340</v>
      </c>
      <c r="D34" s="46" t="s">
        <v>340</v>
      </c>
      <c r="E34" s="46"/>
      <c r="F34" s="46">
        <v>1334</v>
      </c>
      <c r="G34" s="46">
        <v>0</v>
      </c>
      <c r="H34" s="126" t="str">
        <f t="shared" si="0"/>
        <v/>
      </c>
      <c r="I34" s="126" t="str">
        <f t="shared" si="1"/>
        <v/>
      </c>
      <c r="J34" s="126" t="str">
        <f t="shared" si="2"/>
        <v/>
      </c>
      <c r="K34" s="127">
        <f t="shared" si="3"/>
        <v>-100</v>
      </c>
      <c r="L34" s="48"/>
      <c r="M34" s="44">
        <v>29</v>
      </c>
      <c r="N34" s="45" t="s">
        <v>321</v>
      </c>
      <c r="O34" s="46">
        <v>444</v>
      </c>
      <c r="P34" s="46">
        <v>2718</v>
      </c>
      <c r="Q34" s="46"/>
      <c r="R34" s="46">
        <v>5148</v>
      </c>
      <c r="S34" s="46">
        <v>15767</v>
      </c>
      <c r="T34" s="126">
        <f t="shared" si="4"/>
        <v>3451.1261261261261</v>
      </c>
      <c r="U34" s="126">
        <f t="shared" si="5"/>
        <v>480.09565857247981</v>
      </c>
      <c r="V34" s="126" t="str">
        <f t="shared" si="6"/>
        <v/>
      </c>
      <c r="W34" s="127">
        <f t="shared" si="7"/>
        <v>206.27428127428129</v>
      </c>
    </row>
    <row r="35" spans="1:254" ht="15" customHeight="1">
      <c r="A35" s="154"/>
      <c r="B35" s="155" t="s">
        <v>328</v>
      </c>
      <c r="C35" s="156">
        <f>SUM(C6:C34)</f>
        <v>1151957777</v>
      </c>
      <c r="D35" s="156">
        <f>SUM(D6:D34)</f>
        <v>1029556650</v>
      </c>
      <c r="E35" s="156">
        <f>SUM(E6:E34)</f>
        <v>1038737295</v>
      </c>
      <c r="F35" s="156">
        <f>SUM(F6:F34)</f>
        <v>1372383754.999999</v>
      </c>
      <c r="G35" s="156">
        <f>SUM(G6:G34)</f>
        <v>1614243137.9999995</v>
      </c>
      <c r="H35" s="232">
        <f t="shared" si="0"/>
        <v>40.130408442912881</v>
      </c>
      <c r="I35" s="232">
        <f t="shared" si="1"/>
        <v>56.790123010715291</v>
      </c>
      <c r="J35" s="232">
        <f t="shared" si="2"/>
        <v>55.404368916974278</v>
      </c>
      <c r="K35" s="172">
        <f t="shared" si="3"/>
        <v>17.623305589186373</v>
      </c>
      <c r="L35" s="89"/>
      <c r="M35" s="154"/>
      <c r="N35" s="155" t="s">
        <v>328</v>
      </c>
      <c r="O35" s="156">
        <f>SUM(O6:O34)</f>
        <v>988219747</v>
      </c>
      <c r="P35" s="156">
        <f>SUM(P6:P34)</f>
        <v>930976822</v>
      </c>
      <c r="Q35" s="156">
        <f>SUM(Q6:Q34)</f>
        <v>998554500.99999976</v>
      </c>
      <c r="R35" s="156">
        <f>SUM(R6:R34)</f>
        <v>1010102174.0000001</v>
      </c>
      <c r="S35" s="156">
        <f>SUM(S6:S34)</f>
        <v>1039190501</v>
      </c>
      <c r="T35" s="232">
        <f t="shared" si="4"/>
        <v>5.1578360131676106</v>
      </c>
      <c r="U35" s="232">
        <f t="shared" si="5"/>
        <v>11.623670583712993</v>
      </c>
      <c r="V35" s="232">
        <f t="shared" si="6"/>
        <v>4.069482432787126</v>
      </c>
      <c r="W35" s="172">
        <f t="shared" si="7"/>
        <v>2.8797410547895623</v>
      </c>
    </row>
    <row r="36" spans="1:254" ht="15" customHeight="1">
      <c r="A36" s="10" t="s">
        <v>45</v>
      </c>
      <c r="B36" s="10"/>
      <c r="C36" s="10"/>
      <c r="D36" s="10"/>
      <c r="E36" s="10"/>
      <c r="F36" s="10"/>
      <c r="G36" s="10"/>
      <c r="H36" s="10"/>
      <c r="I36" s="10"/>
      <c r="J36" s="10"/>
      <c r="K36" s="107" t="str">
        <f>IFERROR(E36/D36*100-100, " ")</f>
        <v xml:space="preserve"> 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" customHeight="1">
      <c r="A37" s="79"/>
      <c r="B37" s="81"/>
      <c r="C37" s="81"/>
      <c r="D37" s="82"/>
      <c r="E37" s="82"/>
      <c r="F37" s="82"/>
      <c r="G37" s="82"/>
      <c r="H37" s="82"/>
      <c r="I37" s="82"/>
      <c r="J37" s="82"/>
      <c r="K37" s="48"/>
      <c r="L37" s="48"/>
      <c r="M37" s="83"/>
      <c r="N37" s="84"/>
      <c r="O37" s="84"/>
      <c r="P37" s="82"/>
      <c r="Q37" s="82"/>
      <c r="R37" s="82"/>
      <c r="S37" s="82"/>
      <c r="T37" s="82"/>
      <c r="U37" s="82"/>
      <c r="V37" s="82"/>
      <c r="W37" s="48"/>
    </row>
    <row r="38" spans="1:254" ht="15" customHeight="1">
      <c r="A38" s="273" t="s">
        <v>345</v>
      </c>
      <c r="B38" s="273"/>
      <c r="C38" s="27"/>
      <c r="D38" s="28"/>
      <c r="E38" s="29"/>
      <c r="F38" s="29"/>
      <c r="G38" s="29"/>
      <c r="H38" s="29"/>
      <c r="I38" s="29"/>
      <c r="J38" s="29"/>
      <c r="K38" s="30"/>
      <c r="L38" s="30"/>
      <c r="M38" s="31"/>
      <c r="N38" s="32"/>
      <c r="O38" s="32"/>
      <c r="P38" s="33"/>
      <c r="Q38" s="33"/>
      <c r="R38" s="33"/>
      <c r="S38" s="33"/>
      <c r="T38" s="33"/>
      <c r="U38" s="33"/>
      <c r="V38" s="33"/>
      <c r="W38" s="34"/>
    </row>
    <row r="39" spans="1:254" ht="15" customHeight="1">
      <c r="A39" s="280" t="s">
        <v>86</v>
      </c>
      <c r="B39" s="280" t="s">
        <v>48</v>
      </c>
      <c r="C39" s="282" t="s">
        <v>15</v>
      </c>
      <c r="D39" s="282"/>
      <c r="E39" s="282"/>
      <c r="F39" s="282"/>
      <c r="G39" s="282"/>
      <c r="H39" s="282"/>
      <c r="I39" s="282"/>
      <c r="J39" s="282"/>
      <c r="K39" s="283"/>
      <c r="L39" s="87"/>
      <c r="M39" s="280" t="s">
        <v>86</v>
      </c>
      <c r="N39" s="280" t="s">
        <v>48</v>
      </c>
      <c r="O39" s="279" t="s">
        <v>16</v>
      </c>
      <c r="P39" s="279"/>
      <c r="Q39" s="279"/>
      <c r="R39" s="279"/>
      <c r="S39" s="279"/>
      <c r="T39" s="279"/>
      <c r="U39" s="279"/>
      <c r="V39" s="279"/>
      <c r="W39" s="279"/>
    </row>
    <row r="40" spans="1:254" ht="27" customHeight="1">
      <c r="A40" s="280"/>
      <c r="B40" s="281"/>
      <c r="C40" s="35">
        <v>2015</v>
      </c>
      <c r="D40" s="169">
        <v>2016</v>
      </c>
      <c r="E40" s="35">
        <v>2017</v>
      </c>
      <c r="F40" s="160">
        <v>2018</v>
      </c>
      <c r="G40" s="12">
        <v>2019</v>
      </c>
      <c r="H40" s="3" t="s">
        <v>585</v>
      </c>
      <c r="I40" s="3" t="s">
        <v>586</v>
      </c>
      <c r="J40" s="147" t="s">
        <v>587</v>
      </c>
      <c r="K40" s="3" t="s">
        <v>588</v>
      </c>
      <c r="L40" s="166"/>
      <c r="M40" s="280"/>
      <c r="N40" s="280"/>
      <c r="O40" s="35">
        <v>2015</v>
      </c>
      <c r="P40" s="35">
        <v>2016</v>
      </c>
      <c r="Q40" s="35">
        <v>2017</v>
      </c>
      <c r="R40" s="35">
        <v>2018</v>
      </c>
      <c r="S40" s="12">
        <v>2019</v>
      </c>
      <c r="T40" s="3" t="s">
        <v>585</v>
      </c>
      <c r="U40" s="3" t="s">
        <v>586</v>
      </c>
      <c r="V40" s="147" t="s">
        <v>587</v>
      </c>
      <c r="W40" s="3" t="s">
        <v>588</v>
      </c>
    </row>
    <row r="41" spans="1:254" ht="15" customHeight="1">
      <c r="A41" s="44">
        <v>1</v>
      </c>
      <c r="B41" s="81" t="s">
        <v>145</v>
      </c>
      <c r="C41" s="47" t="s">
        <v>340</v>
      </c>
      <c r="D41" s="82" t="s">
        <v>340</v>
      </c>
      <c r="E41" s="47" t="s">
        <v>340</v>
      </c>
      <c r="F41" s="91"/>
      <c r="G41" s="125">
        <v>0</v>
      </c>
      <c r="H41" s="126" t="str">
        <f>IFERROR(G41/C41*100-100,"")</f>
        <v/>
      </c>
      <c r="I41" s="126" t="str">
        <f>IFERROR(G41/D41*100-100,"")</f>
        <v/>
      </c>
      <c r="J41" s="126" t="str">
        <f>IFERROR(G41/E41*100-100,"")</f>
        <v/>
      </c>
      <c r="K41" s="162" t="str">
        <f>IFERROR(G41/F41*100-100,"")</f>
        <v/>
      </c>
      <c r="L41" s="51"/>
      <c r="M41" s="36">
        <v>1</v>
      </c>
      <c r="N41" s="80" t="s">
        <v>145</v>
      </c>
      <c r="O41" s="47" t="s">
        <v>340</v>
      </c>
      <c r="P41" s="91" t="s">
        <v>340</v>
      </c>
      <c r="Q41" s="47" t="s">
        <v>340</v>
      </c>
      <c r="R41" s="47"/>
      <c r="S41" s="125">
        <v>0</v>
      </c>
      <c r="T41" s="126" t="str">
        <f>IFERROR(S41/O41*100-100,"")</f>
        <v/>
      </c>
      <c r="U41" s="126" t="str">
        <f>IFERROR(S41/P41*100-100,"")</f>
        <v/>
      </c>
      <c r="V41" s="126" t="str">
        <f>IFERROR(S41/Q41*100-100,"")</f>
        <v/>
      </c>
      <c r="W41" s="162" t="str">
        <f>IFERROR(S41/R41*100-100,"")</f>
        <v/>
      </c>
    </row>
    <row r="42" spans="1:254" ht="15" customHeight="1">
      <c r="A42" s="44">
        <v>2</v>
      </c>
      <c r="B42" s="81" t="s">
        <v>146</v>
      </c>
      <c r="C42" s="47" t="s">
        <v>340</v>
      </c>
      <c r="D42" s="82" t="s">
        <v>340</v>
      </c>
      <c r="E42" s="47" t="s">
        <v>340</v>
      </c>
      <c r="F42" s="91"/>
      <c r="G42" s="125">
        <v>0</v>
      </c>
      <c r="H42" s="126" t="str">
        <f>IFERROR(G42/C42*100-100,"")</f>
        <v/>
      </c>
      <c r="I42" s="126" t="str">
        <f>IFERROR(G42/D42*100-100,"")</f>
        <v/>
      </c>
      <c r="J42" s="126" t="str">
        <f>IFERROR(G42/E42*100-100,"")</f>
        <v/>
      </c>
      <c r="K42" s="127" t="str">
        <f>IFERROR(G42/F42*100-100,"")</f>
        <v/>
      </c>
      <c r="L42" s="51"/>
      <c r="M42" s="44">
        <v>2</v>
      </c>
      <c r="N42" s="81" t="s">
        <v>146</v>
      </c>
      <c r="O42" s="47">
        <v>8844</v>
      </c>
      <c r="P42" s="91">
        <v>4097</v>
      </c>
      <c r="Q42" s="47">
        <v>3350</v>
      </c>
      <c r="R42" s="47"/>
      <c r="S42" s="125">
        <v>0</v>
      </c>
      <c r="T42" s="126">
        <f>IFERROR(S42/O42*100-100,"")</f>
        <v>-100</v>
      </c>
      <c r="U42" s="126">
        <f>IFERROR(S42/P42*100-100,"")</f>
        <v>-100</v>
      </c>
      <c r="V42" s="126">
        <f>IFERROR(S42/Q42*100-100,"")</f>
        <v>-100</v>
      </c>
      <c r="W42" s="127" t="str">
        <f>IFERROR(S42/R42*100-100,"")</f>
        <v/>
      </c>
    </row>
    <row r="43" spans="1:254" ht="15" customHeight="1">
      <c r="A43" s="44">
        <v>3</v>
      </c>
      <c r="B43" s="81" t="s">
        <v>147</v>
      </c>
      <c r="C43" s="47" t="s">
        <v>340</v>
      </c>
      <c r="D43" s="82" t="s">
        <v>340</v>
      </c>
      <c r="E43" s="47" t="s">
        <v>340</v>
      </c>
      <c r="F43" s="91"/>
      <c r="G43" s="82">
        <v>0</v>
      </c>
      <c r="H43" s="126" t="str">
        <f t="shared" ref="H43:H106" si="8">IFERROR(G43/C43*100-100,"")</f>
        <v/>
      </c>
      <c r="I43" s="126" t="str">
        <f t="shared" ref="I43:I106" si="9">IFERROR(G43/D43*100-100,"")</f>
        <v/>
      </c>
      <c r="J43" s="126" t="str">
        <f t="shared" ref="J43:J106" si="10">IFERROR(G43/E43*100-100,"")</f>
        <v/>
      </c>
      <c r="K43" s="127" t="str">
        <f t="shared" ref="K43:K106" si="11">IFERROR(G43/F43*100-100,"")</f>
        <v/>
      </c>
      <c r="L43" s="51"/>
      <c r="M43" s="44">
        <v>3</v>
      </c>
      <c r="N43" s="81" t="s">
        <v>147</v>
      </c>
      <c r="O43" s="47">
        <v>214149</v>
      </c>
      <c r="P43" s="91">
        <v>612910</v>
      </c>
      <c r="Q43" s="47">
        <v>358065</v>
      </c>
      <c r="R43" s="47">
        <v>423781.99999999994</v>
      </c>
      <c r="S43" s="46">
        <v>251823</v>
      </c>
      <c r="T43" s="126">
        <f t="shared" ref="T43:T106" si="12">IFERROR(S43/O43*100-100,"")</f>
        <v>17.592423966490614</v>
      </c>
      <c r="U43" s="126">
        <f t="shared" ref="U43:U106" si="13">IFERROR(S43/P43*100-100,"")</f>
        <v>-58.913543587149825</v>
      </c>
      <c r="V43" s="126">
        <f t="shared" ref="V43:V106" si="14">IFERROR(S43/Q43*100-100,"")</f>
        <v>-29.671149093041777</v>
      </c>
      <c r="W43" s="127">
        <f t="shared" ref="W43:W106" si="15">IFERROR(S43/R43*100-100,"")</f>
        <v>-40.577230745996751</v>
      </c>
    </row>
    <row r="44" spans="1:254" ht="15" customHeight="1">
      <c r="A44" s="44">
        <v>4</v>
      </c>
      <c r="B44" s="81" t="s">
        <v>148</v>
      </c>
      <c r="C44" s="47">
        <v>737599</v>
      </c>
      <c r="D44" s="82">
        <v>952575</v>
      </c>
      <c r="E44" s="47">
        <v>357040</v>
      </c>
      <c r="F44" s="91">
        <v>867076.99999999988</v>
      </c>
      <c r="G44" s="82">
        <v>673001</v>
      </c>
      <c r="H44" s="126">
        <f t="shared" si="8"/>
        <v>-8.7578752140390748</v>
      </c>
      <c r="I44" s="126">
        <f t="shared" si="9"/>
        <v>-29.349290082145757</v>
      </c>
      <c r="J44" s="126">
        <f t="shared" si="10"/>
        <v>88.494566435133322</v>
      </c>
      <c r="K44" s="127">
        <f t="shared" si="11"/>
        <v>-22.382787226509279</v>
      </c>
      <c r="L44" s="51"/>
      <c r="M44" s="44">
        <v>4</v>
      </c>
      <c r="N44" s="81" t="s">
        <v>148</v>
      </c>
      <c r="O44" s="47">
        <v>9978689</v>
      </c>
      <c r="P44" s="91">
        <v>8519009</v>
      </c>
      <c r="Q44" s="47">
        <v>6213675.0000000009</v>
      </c>
      <c r="R44" s="47">
        <v>5088040</v>
      </c>
      <c r="S44" s="46">
        <v>10112957.999999998</v>
      </c>
      <c r="T44" s="126">
        <f t="shared" si="12"/>
        <v>1.3455575176257923</v>
      </c>
      <c r="U44" s="126">
        <f t="shared" si="13"/>
        <v>18.710497899462226</v>
      </c>
      <c r="V44" s="126">
        <f t="shared" si="14"/>
        <v>62.753249888351036</v>
      </c>
      <c r="W44" s="127">
        <f t="shared" si="15"/>
        <v>98.759404407198019</v>
      </c>
    </row>
    <row r="45" spans="1:254" ht="15" customHeight="1">
      <c r="A45" s="44">
        <v>5</v>
      </c>
      <c r="B45" s="81" t="s">
        <v>149</v>
      </c>
      <c r="C45" s="47" t="s">
        <v>340</v>
      </c>
      <c r="D45" s="82" t="s">
        <v>340</v>
      </c>
      <c r="E45" s="47" t="s">
        <v>340</v>
      </c>
      <c r="F45" s="91"/>
      <c r="G45" s="82">
        <v>0</v>
      </c>
      <c r="H45" s="126" t="str">
        <f t="shared" si="8"/>
        <v/>
      </c>
      <c r="I45" s="126" t="str">
        <f t="shared" si="9"/>
        <v/>
      </c>
      <c r="J45" s="126" t="str">
        <f t="shared" si="10"/>
        <v/>
      </c>
      <c r="K45" s="127" t="str">
        <f t="shared" si="11"/>
        <v/>
      </c>
      <c r="L45" s="51"/>
      <c r="M45" s="44">
        <v>5</v>
      </c>
      <c r="N45" s="81" t="s">
        <v>149</v>
      </c>
      <c r="O45" s="47">
        <v>546987</v>
      </c>
      <c r="P45" s="91">
        <v>1036035</v>
      </c>
      <c r="Q45" s="47">
        <v>994782</v>
      </c>
      <c r="R45" s="47">
        <v>1374976</v>
      </c>
      <c r="S45" s="46">
        <v>1484072</v>
      </c>
      <c r="T45" s="126">
        <f t="shared" si="12"/>
        <v>171.31759986983235</v>
      </c>
      <c r="U45" s="126">
        <f t="shared" si="13"/>
        <v>43.245353680136276</v>
      </c>
      <c r="V45" s="126">
        <f t="shared" si="14"/>
        <v>49.185650725485573</v>
      </c>
      <c r="W45" s="127">
        <f t="shared" si="15"/>
        <v>7.9343930366784718</v>
      </c>
    </row>
    <row r="46" spans="1:254" ht="15" customHeight="1">
      <c r="A46" s="44">
        <v>6</v>
      </c>
      <c r="B46" s="81" t="s">
        <v>56</v>
      </c>
      <c r="C46" s="47">
        <v>8388187</v>
      </c>
      <c r="D46" s="82">
        <v>5984117</v>
      </c>
      <c r="E46" s="47">
        <v>6336257</v>
      </c>
      <c r="F46" s="91">
        <v>8116202</v>
      </c>
      <c r="G46" s="82">
        <v>6021798.0000000019</v>
      </c>
      <c r="H46" s="126">
        <f t="shared" si="8"/>
        <v>-28.210970976207349</v>
      </c>
      <c r="I46" s="126">
        <f t="shared" si="9"/>
        <v>0.62968354395481185</v>
      </c>
      <c r="J46" s="126">
        <f t="shared" si="10"/>
        <v>-4.96285109647539</v>
      </c>
      <c r="K46" s="127">
        <f t="shared" si="11"/>
        <v>-25.805222689134624</v>
      </c>
      <c r="L46" s="51"/>
      <c r="M46" s="44">
        <v>6</v>
      </c>
      <c r="N46" s="81" t="s">
        <v>56</v>
      </c>
      <c r="O46" s="47">
        <v>49671726</v>
      </c>
      <c r="P46" s="91">
        <v>52260485</v>
      </c>
      <c r="Q46" s="47">
        <v>61036548.99999997</v>
      </c>
      <c r="R46" s="47">
        <v>68556548.000000045</v>
      </c>
      <c r="S46" s="46">
        <v>44115155</v>
      </c>
      <c r="T46" s="126">
        <f t="shared" si="12"/>
        <v>-11.186587315286772</v>
      </c>
      <c r="U46" s="126">
        <f t="shared" si="13"/>
        <v>-15.586020680826067</v>
      </c>
      <c r="V46" s="126">
        <f t="shared" si="14"/>
        <v>-27.723379314908485</v>
      </c>
      <c r="W46" s="127">
        <f t="shared" si="15"/>
        <v>-35.651434783443335</v>
      </c>
    </row>
    <row r="47" spans="1:254" ht="15" customHeight="1">
      <c r="A47" s="44">
        <v>7</v>
      </c>
      <c r="B47" s="81" t="s">
        <v>150</v>
      </c>
      <c r="C47" s="47" t="s">
        <v>340</v>
      </c>
      <c r="D47" s="82" t="s">
        <v>340</v>
      </c>
      <c r="E47" s="47" t="s">
        <v>340</v>
      </c>
      <c r="F47" s="91"/>
      <c r="G47" s="82">
        <v>0</v>
      </c>
      <c r="H47" s="126" t="str">
        <f t="shared" si="8"/>
        <v/>
      </c>
      <c r="I47" s="126" t="str">
        <f t="shared" si="9"/>
        <v/>
      </c>
      <c r="J47" s="126" t="str">
        <f t="shared" si="10"/>
        <v/>
      </c>
      <c r="K47" s="127" t="str">
        <f t="shared" si="11"/>
        <v/>
      </c>
      <c r="L47" s="51"/>
      <c r="M47" s="44">
        <v>7</v>
      </c>
      <c r="N47" s="81" t="s">
        <v>150</v>
      </c>
      <c r="O47" s="47" t="s">
        <v>340</v>
      </c>
      <c r="P47" s="91" t="s">
        <v>340</v>
      </c>
      <c r="Q47" s="47" t="s">
        <v>340</v>
      </c>
      <c r="R47" s="47"/>
      <c r="S47" s="46">
        <v>0</v>
      </c>
      <c r="T47" s="126" t="str">
        <f t="shared" si="12"/>
        <v/>
      </c>
      <c r="U47" s="126" t="str">
        <f t="shared" si="13"/>
        <v/>
      </c>
      <c r="V47" s="126" t="str">
        <f t="shared" si="14"/>
        <v/>
      </c>
      <c r="W47" s="127" t="str">
        <f t="shared" si="15"/>
        <v/>
      </c>
    </row>
    <row r="48" spans="1:254" ht="15" customHeight="1">
      <c r="A48" s="44">
        <v>8</v>
      </c>
      <c r="B48" s="81" t="s">
        <v>151</v>
      </c>
      <c r="C48" s="47" t="s">
        <v>340</v>
      </c>
      <c r="D48" s="82" t="s">
        <v>340</v>
      </c>
      <c r="E48" s="47">
        <v>11589</v>
      </c>
      <c r="F48" s="91">
        <v>6674</v>
      </c>
      <c r="G48" s="82">
        <v>0</v>
      </c>
      <c r="H48" s="126" t="str">
        <f t="shared" si="8"/>
        <v/>
      </c>
      <c r="I48" s="126" t="str">
        <f t="shared" si="9"/>
        <v/>
      </c>
      <c r="J48" s="126">
        <f t="shared" si="10"/>
        <v>-100</v>
      </c>
      <c r="K48" s="127">
        <f t="shared" si="11"/>
        <v>-100</v>
      </c>
      <c r="L48" s="51"/>
      <c r="M48" s="44">
        <v>8</v>
      </c>
      <c r="N48" s="81" t="s">
        <v>151</v>
      </c>
      <c r="O48" s="47">
        <v>132271</v>
      </c>
      <c r="P48" s="91">
        <v>189408</v>
      </c>
      <c r="Q48" s="47">
        <v>232810</v>
      </c>
      <c r="R48" s="47">
        <v>139118</v>
      </c>
      <c r="S48" s="46">
        <v>190288</v>
      </c>
      <c r="T48" s="126">
        <f t="shared" si="12"/>
        <v>43.862222255823269</v>
      </c>
      <c r="U48" s="126">
        <f t="shared" si="13"/>
        <v>0.46460550768709652</v>
      </c>
      <c r="V48" s="126">
        <f t="shared" si="14"/>
        <v>-18.26467935226151</v>
      </c>
      <c r="W48" s="127">
        <f t="shared" si="15"/>
        <v>36.781724866659971</v>
      </c>
    </row>
    <row r="49" spans="1:23" ht="15" customHeight="1">
      <c r="A49" s="44">
        <v>9</v>
      </c>
      <c r="B49" s="81" t="s">
        <v>152</v>
      </c>
      <c r="C49" s="47" t="s">
        <v>340</v>
      </c>
      <c r="D49" s="82" t="s">
        <v>340</v>
      </c>
      <c r="E49" s="47" t="s">
        <v>340</v>
      </c>
      <c r="F49" s="91"/>
      <c r="G49" s="82">
        <v>0</v>
      </c>
      <c r="H49" s="126" t="str">
        <f t="shared" si="8"/>
        <v/>
      </c>
      <c r="I49" s="126" t="str">
        <f t="shared" si="9"/>
        <v/>
      </c>
      <c r="J49" s="126" t="str">
        <f t="shared" si="10"/>
        <v/>
      </c>
      <c r="K49" s="127" t="str">
        <f t="shared" si="11"/>
        <v/>
      </c>
      <c r="L49" s="51"/>
      <c r="M49" s="44">
        <v>9</v>
      </c>
      <c r="N49" s="81" t="s">
        <v>152</v>
      </c>
      <c r="O49" s="47" t="s">
        <v>340</v>
      </c>
      <c r="P49" s="91">
        <v>1524</v>
      </c>
      <c r="Q49" s="47" t="s">
        <v>340</v>
      </c>
      <c r="R49" s="47"/>
      <c r="S49" s="46">
        <v>0</v>
      </c>
      <c r="T49" s="126" t="str">
        <f t="shared" si="12"/>
        <v/>
      </c>
      <c r="U49" s="126">
        <f t="shared" si="13"/>
        <v>-100</v>
      </c>
      <c r="V49" s="126" t="str">
        <f t="shared" si="14"/>
        <v/>
      </c>
      <c r="W49" s="127" t="str">
        <f t="shared" si="15"/>
        <v/>
      </c>
    </row>
    <row r="50" spans="1:23" ht="15" customHeight="1">
      <c r="A50" s="44">
        <v>10</v>
      </c>
      <c r="B50" s="81" t="s">
        <v>153</v>
      </c>
      <c r="C50" s="47" t="s">
        <v>340</v>
      </c>
      <c r="D50" s="82" t="s">
        <v>340</v>
      </c>
      <c r="E50" s="47" t="s">
        <v>340</v>
      </c>
      <c r="F50" s="91"/>
      <c r="G50" s="82">
        <v>0</v>
      </c>
      <c r="H50" s="126" t="str">
        <f t="shared" si="8"/>
        <v/>
      </c>
      <c r="I50" s="126" t="str">
        <f t="shared" si="9"/>
        <v/>
      </c>
      <c r="J50" s="126" t="str">
        <f t="shared" si="10"/>
        <v/>
      </c>
      <c r="K50" s="127" t="str">
        <f t="shared" si="11"/>
        <v/>
      </c>
      <c r="L50" s="51"/>
      <c r="M50" s="44">
        <v>10</v>
      </c>
      <c r="N50" s="81" t="s">
        <v>153</v>
      </c>
      <c r="O50" s="47" t="s">
        <v>340</v>
      </c>
      <c r="P50" s="91" t="s">
        <v>340</v>
      </c>
      <c r="Q50" s="47" t="s">
        <v>340</v>
      </c>
      <c r="R50" s="47"/>
      <c r="S50" s="46">
        <v>0</v>
      </c>
      <c r="T50" s="126" t="str">
        <f t="shared" si="12"/>
        <v/>
      </c>
      <c r="U50" s="126" t="str">
        <f t="shared" si="13"/>
        <v/>
      </c>
      <c r="V50" s="126" t="str">
        <f t="shared" si="14"/>
        <v/>
      </c>
      <c r="W50" s="127" t="str">
        <f t="shared" si="15"/>
        <v/>
      </c>
    </row>
    <row r="51" spans="1:23" ht="15" customHeight="1">
      <c r="A51" s="44">
        <v>11</v>
      </c>
      <c r="B51" s="81" t="s">
        <v>63</v>
      </c>
      <c r="C51" s="47">
        <v>20667182</v>
      </c>
      <c r="D51" s="82">
        <v>21696579</v>
      </c>
      <c r="E51" s="47">
        <v>24430418</v>
      </c>
      <c r="F51" s="91">
        <v>13913219.000000009</v>
      </c>
      <c r="G51" s="82">
        <v>16571963.999999996</v>
      </c>
      <c r="H51" s="126">
        <f t="shared" si="8"/>
        <v>-19.815076869212277</v>
      </c>
      <c r="I51" s="126">
        <f t="shared" si="9"/>
        <v>-23.619460929762255</v>
      </c>
      <c r="J51" s="126">
        <f t="shared" si="10"/>
        <v>-32.166678441605072</v>
      </c>
      <c r="K51" s="127">
        <f t="shared" si="11"/>
        <v>19.109488609357655</v>
      </c>
      <c r="L51" s="51"/>
      <c r="M51" s="44">
        <v>11</v>
      </c>
      <c r="N51" s="81" t="s">
        <v>63</v>
      </c>
      <c r="O51" s="47">
        <v>25439653</v>
      </c>
      <c r="P51" s="91">
        <v>24520863</v>
      </c>
      <c r="Q51" s="47">
        <v>25164408.000000011</v>
      </c>
      <c r="R51" s="53">
        <v>19457832.000000007</v>
      </c>
      <c r="S51" s="53">
        <v>24362711.999999996</v>
      </c>
      <c r="T51" s="126">
        <f t="shared" si="12"/>
        <v>-4.233316389968067</v>
      </c>
      <c r="U51" s="126">
        <f t="shared" si="13"/>
        <v>-0.64496506505503248</v>
      </c>
      <c r="V51" s="126">
        <f t="shared" si="14"/>
        <v>-3.1858329430996974</v>
      </c>
      <c r="W51" s="127">
        <f t="shared" si="15"/>
        <v>25.207741540784127</v>
      </c>
    </row>
    <row r="52" spans="1:23" ht="15" customHeight="1">
      <c r="A52" s="44">
        <v>12</v>
      </c>
      <c r="B52" s="81" t="s">
        <v>154</v>
      </c>
      <c r="C52" s="47">
        <v>824988</v>
      </c>
      <c r="D52" s="82">
        <v>1177931</v>
      </c>
      <c r="E52" s="47">
        <v>1169338</v>
      </c>
      <c r="F52" s="91">
        <v>831513</v>
      </c>
      <c r="G52" s="82">
        <v>830215</v>
      </c>
      <c r="H52" s="126">
        <f t="shared" si="8"/>
        <v>0.63358497335718766</v>
      </c>
      <c r="I52" s="126">
        <f t="shared" si="9"/>
        <v>-29.519216320820149</v>
      </c>
      <c r="J52" s="126">
        <f t="shared" si="10"/>
        <v>-29.001281066723223</v>
      </c>
      <c r="K52" s="127">
        <f t="shared" si="11"/>
        <v>-0.15610098699599462</v>
      </c>
      <c r="L52" s="51"/>
      <c r="M52" s="44">
        <v>12</v>
      </c>
      <c r="N52" s="81" t="s">
        <v>154</v>
      </c>
      <c r="O52" s="47">
        <v>1259778</v>
      </c>
      <c r="P52" s="91">
        <v>2335181</v>
      </c>
      <c r="Q52" s="47">
        <v>2162928</v>
      </c>
      <c r="R52" s="47">
        <v>3987138.0000000019</v>
      </c>
      <c r="S52" s="46">
        <v>2886873.0000000005</v>
      </c>
      <c r="T52" s="126">
        <f t="shared" si="12"/>
        <v>129.15728009220678</v>
      </c>
      <c r="U52" s="126">
        <f t="shared" si="13"/>
        <v>23.625235046020009</v>
      </c>
      <c r="V52" s="126">
        <f t="shared" si="14"/>
        <v>33.470600963138878</v>
      </c>
      <c r="W52" s="127">
        <f t="shared" si="15"/>
        <v>-27.595357873241426</v>
      </c>
    </row>
    <row r="53" spans="1:23" ht="15" customHeight="1">
      <c r="A53" s="44">
        <v>13</v>
      </c>
      <c r="B53" s="81" t="s">
        <v>70</v>
      </c>
      <c r="C53" s="47">
        <v>6741820</v>
      </c>
      <c r="D53" s="82">
        <v>4950241</v>
      </c>
      <c r="E53" s="47">
        <v>5045636</v>
      </c>
      <c r="F53" s="91">
        <v>6506163</v>
      </c>
      <c r="G53" s="82">
        <v>2083057</v>
      </c>
      <c r="H53" s="126">
        <f t="shared" si="8"/>
        <v>-69.10245304680339</v>
      </c>
      <c r="I53" s="126">
        <f t="shared" si="9"/>
        <v>-57.920089143134646</v>
      </c>
      <c r="J53" s="126">
        <f t="shared" si="10"/>
        <v>-58.715670333729982</v>
      </c>
      <c r="K53" s="127">
        <f t="shared" si="11"/>
        <v>-67.983325963398087</v>
      </c>
      <c r="L53" s="51"/>
      <c r="M53" s="44">
        <v>13</v>
      </c>
      <c r="N53" s="81" t="s">
        <v>70</v>
      </c>
      <c r="O53" s="47">
        <v>1854812</v>
      </c>
      <c r="P53" s="91">
        <v>2200636</v>
      </c>
      <c r="Q53" s="47">
        <v>1983931</v>
      </c>
      <c r="R53" s="47">
        <v>4419559.0000000037</v>
      </c>
      <c r="S53" s="46">
        <v>2334934.9999999995</v>
      </c>
      <c r="T53" s="126">
        <f t="shared" si="12"/>
        <v>25.885264921727895</v>
      </c>
      <c r="U53" s="126">
        <f t="shared" si="13"/>
        <v>6.1027357545727341</v>
      </c>
      <c r="V53" s="126">
        <f t="shared" si="14"/>
        <v>17.69234917948252</v>
      </c>
      <c r="W53" s="127">
        <f t="shared" si="15"/>
        <v>-47.168145057006875</v>
      </c>
    </row>
    <row r="54" spans="1:23" ht="15" customHeight="1">
      <c r="A54" s="44">
        <v>14</v>
      </c>
      <c r="B54" s="81" t="s">
        <v>155</v>
      </c>
      <c r="C54" s="47">
        <v>98034</v>
      </c>
      <c r="D54" s="82">
        <v>92943</v>
      </c>
      <c r="E54" s="47">
        <v>25053</v>
      </c>
      <c r="F54" s="91">
        <v>33578</v>
      </c>
      <c r="G54" s="82">
        <v>325909</v>
      </c>
      <c r="H54" s="126">
        <f t="shared" si="8"/>
        <v>232.44486606687474</v>
      </c>
      <c r="I54" s="126">
        <f t="shared" si="9"/>
        <v>250.65470234444768</v>
      </c>
      <c r="J54" s="126">
        <f t="shared" si="10"/>
        <v>1200.8781383467049</v>
      </c>
      <c r="K54" s="127">
        <f t="shared" si="11"/>
        <v>870.60277562689862</v>
      </c>
      <c r="L54" s="51"/>
      <c r="M54" s="44">
        <v>14</v>
      </c>
      <c r="N54" s="81" t="s">
        <v>155</v>
      </c>
      <c r="O54" s="47">
        <v>893044</v>
      </c>
      <c r="P54" s="91">
        <v>5498990</v>
      </c>
      <c r="Q54" s="47">
        <v>715895.00000000012</v>
      </c>
      <c r="R54" s="53">
        <v>1716286</v>
      </c>
      <c r="S54" s="53">
        <v>896000</v>
      </c>
      <c r="T54" s="126">
        <f t="shared" si="12"/>
        <v>0.33100272774913719</v>
      </c>
      <c r="U54" s="126">
        <f t="shared" si="13"/>
        <v>-83.706098756317061</v>
      </c>
      <c r="V54" s="126">
        <f t="shared" si="14"/>
        <v>25.158018983230761</v>
      </c>
      <c r="W54" s="127">
        <f t="shared" si="15"/>
        <v>-47.794248744090439</v>
      </c>
    </row>
    <row r="55" spans="1:23" ht="15" customHeight="1">
      <c r="A55" s="44">
        <v>15</v>
      </c>
      <c r="B55" s="81" t="s">
        <v>156</v>
      </c>
      <c r="C55" s="47">
        <v>14805</v>
      </c>
      <c r="D55" s="82">
        <v>6120</v>
      </c>
      <c r="E55" s="47">
        <v>25168</v>
      </c>
      <c r="F55" s="91">
        <v>103591</v>
      </c>
      <c r="G55" s="82">
        <v>56895</v>
      </c>
      <c r="H55" s="126">
        <f t="shared" si="8"/>
        <v>284.29584599797363</v>
      </c>
      <c r="I55" s="126">
        <f t="shared" si="9"/>
        <v>829.65686274509812</v>
      </c>
      <c r="J55" s="126">
        <f t="shared" si="10"/>
        <v>126.06087094723458</v>
      </c>
      <c r="K55" s="127">
        <f t="shared" si="11"/>
        <v>-45.077275052852087</v>
      </c>
      <c r="L55" s="51"/>
      <c r="M55" s="44">
        <v>15</v>
      </c>
      <c r="N55" s="81" t="s">
        <v>156</v>
      </c>
      <c r="O55" s="47">
        <v>841281</v>
      </c>
      <c r="P55" s="91">
        <v>448821</v>
      </c>
      <c r="Q55" s="47">
        <v>885135</v>
      </c>
      <c r="R55" s="47">
        <v>701024.00000000012</v>
      </c>
      <c r="S55" s="46">
        <v>834641</v>
      </c>
      <c r="T55" s="126">
        <f t="shared" si="12"/>
        <v>-0.78927254983767625</v>
      </c>
      <c r="U55" s="126">
        <f t="shared" si="13"/>
        <v>85.96300083997852</v>
      </c>
      <c r="V55" s="126">
        <f t="shared" si="14"/>
        <v>-5.7046665197964188</v>
      </c>
      <c r="W55" s="127">
        <f t="shared" si="15"/>
        <v>19.060260419044113</v>
      </c>
    </row>
    <row r="56" spans="1:23" ht="15" customHeight="1">
      <c r="A56" s="44">
        <v>16</v>
      </c>
      <c r="B56" s="81" t="s">
        <v>157</v>
      </c>
      <c r="C56" s="47">
        <v>9490116</v>
      </c>
      <c r="D56" s="82">
        <v>4319475</v>
      </c>
      <c r="E56" s="47">
        <v>3003997</v>
      </c>
      <c r="F56" s="91">
        <v>8038952</v>
      </c>
      <c r="G56" s="82">
        <v>12538755</v>
      </c>
      <c r="H56" s="126">
        <f t="shared" si="8"/>
        <v>32.124359702241776</v>
      </c>
      <c r="I56" s="126">
        <f t="shared" si="9"/>
        <v>190.28423593144998</v>
      </c>
      <c r="J56" s="126">
        <f t="shared" si="10"/>
        <v>317.40238089452157</v>
      </c>
      <c r="K56" s="127">
        <f t="shared" si="11"/>
        <v>55.974995248136821</v>
      </c>
      <c r="L56" s="51"/>
      <c r="M56" s="44">
        <v>16</v>
      </c>
      <c r="N56" s="81" t="s">
        <v>157</v>
      </c>
      <c r="O56" s="47">
        <v>15385131</v>
      </c>
      <c r="P56" s="91">
        <v>15502067</v>
      </c>
      <c r="Q56" s="47">
        <v>17800208</v>
      </c>
      <c r="R56" s="47">
        <v>16675329</v>
      </c>
      <c r="S56" s="46">
        <v>23501622.999999996</v>
      </c>
      <c r="T56" s="126">
        <f t="shared" si="12"/>
        <v>52.755429901766831</v>
      </c>
      <c r="U56" s="126">
        <f t="shared" si="13"/>
        <v>51.603157178974868</v>
      </c>
      <c r="V56" s="126">
        <f t="shared" si="14"/>
        <v>32.030047064618572</v>
      </c>
      <c r="W56" s="127">
        <f t="shared" si="15"/>
        <v>40.936487669898412</v>
      </c>
    </row>
    <row r="57" spans="1:23" ht="15" customHeight="1">
      <c r="A57" s="44">
        <v>17</v>
      </c>
      <c r="B57" s="81" t="s">
        <v>158</v>
      </c>
      <c r="C57" s="47">
        <v>61075</v>
      </c>
      <c r="D57" s="82">
        <v>133773</v>
      </c>
      <c r="E57" s="47" t="s">
        <v>340</v>
      </c>
      <c r="F57" s="91">
        <v>36956</v>
      </c>
      <c r="G57" s="82">
        <v>1341</v>
      </c>
      <c r="H57" s="126">
        <f t="shared" si="8"/>
        <v>-97.804338927548102</v>
      </c>
      <c r="I57" s="126">
        <f t="shared" si="9"/>
        <v>-98.997555560539126</v>
      </c>
      <c r="J57" s="126" t="str">
        <f t="shared" si="10"/>
        <v/>
      </c>
      <c r="K57" s="127">
        <f t="shared" si="11"/>
        <v>-96.371360536854638</v>
      </c>
      <c r="L57" s="51"/>
      <c r="M57" s="44">
        <v>17</v>
      </c>
      <c r="N57" s="81" t="s">
        <v>158</v>
      </c>
      <c r="O57" s="47">
        <v>1361132</v>
      </c>
      <c r="P57" s="91">
        <v>3376970</v>
      </c>
      <c r="Q57" s="47">
        <v>1785251</v>
      </c>
      <c r="R57" s="47">
        <v>722593</v>
      </c>
      <c r="S57" s="46">
        <v>538689</v>
      </c>
      <c r="T57" s="126">
        <f t="shared" si="12"/>
        <v>-60.423456358384051</v>
      </c>
      <c r="U57" s="126">
        <f t="shared" si="13"/>
        <v>-84.04815559510449</v>
      </c>
      <c r="V57" s="126">
        <f t="shared" si="14"/>
        <v>-69.825587550434079</v>
      </c>
      <c r="W57" s="127">
        <f t="shared" si="15"/>
        <v>-25.450564840788658</v>
      </c>
    </row>
    <row r="58" spans="1:23" ht="15" customHeight="1">
      <c r="A58" s="44">
        <v>18</v>
      </c>
      <c r="B58" s="81" t="s">
        <v>159</v>
      </c>
      <c r="C58" s="47" t="s">
        <v>340</v>
      </c>
      <c r="D58" s="82" t="s">
        <v>340</v>
      </c>
      <c r="E58" s="47" t="s">
        <v>340</v>
      </c>
      <c r="F58" s="91"/>
      <c r="G58" s="82">
        <v>0</v>
      </c>
      <c r="H58" s="126" t="str">
        <f t="shared" si="8"/>
        <v/>
      </c>
      <c r="I58" s="126" t="str">
        <f t="shared" si="9"/>
        <v/>
      </c>
      <c r="J58" s="126" t="str">
        <f t="shared" si="10"/>
        <v/>
      </c>
      <c r="K58" s="127" t="str">
        <f t="shared" si="11"/>
        <v/>
      </c>
      <c r="L58" s="51"/>
      <c r="M58" s="44">
        <v>18</v>
      </c>
      <c r="N58" s="81" t="s">
        <v>159</v>
      </c>
      <c r="O58" s="47">
        <v>384695</v>
      </c>
      <c r="P58" s="91">
        <v>294528</v>
      </c>
      <c r="Q58" s="47">
        <v>460581</v>
      </c>
      <c r="R58" s="47">
        <v>526132</v>
      </c>
      <c r="S58" s="46">
        <v>350126</v>
      </c>
      <c r="T58" s="126">
        <f t="shared" si="12"/>
        <v>-8.9860798814645335</v>
      </c>
      <c r="U58" s="126">
        <f t="shared" si="13"/>
        <v>18.876982833550642</v>
      </c>
      <c r="V58" s="126">
        <f t="shared" si="14"/>
        <v>-23.981666634099113</v>
      </c>
      <c r="W58" s="127">
        <f t="shared" si="15"/>
        <v>-33.452821725346496</v>
      </c>
    </row>
    <row r="59" spans="1:23" ht="15" customHeight="1">
      <c r="A59" s="44">
        <v>19</v>
      </c>
      <c r="B59" s="81" t="s">
        <v>160</v>
      </c>
      <c r="C59" s="47">
        <v>1154</v>
      </c>
      <c r="D59" s="82" t="s">
        <v>340</v>
      </c>
      <c r="E59" s="47" t="s">
        <v>340</v>
      </c>
      <c r="F59" s="91"/>
      <c r="G59" s="82">
        <v>0</v>
      </c>
      <c r="H59" s="126">
        <f t="shared" si="8"/>
        <v>-100</v>
      </c>
      <c r="I59" s="126" t="str">
        <f t="shared" si="9"/>
        <v/>
      </c>
      <c r="J59" s="126" t="str">
        <f t="shared" si="10"/>
        <v/>
      </c>
      <c r="K59" s="127" t="str">
        <f t="shared" si="11"/>
        <v/>
      </c>
      <c r="L59" s="51"/>
      <c r="M59" s="44">
        <v>19</v>
      </c>
      <c r="N59" s="81" t="s">
        <v>160</v>
      </c>
      <c r="O59" s="47">
        <v>2600858</v>
      </c>
      <c r="P59" s="91">
        <v>341415</v>
      </c>
      <c r="Q59" s="47">
        <v>1199671</v>
      </c>
      <c r="R59" s="47">
        <v>478080</v>
      </c>
      <c r="S59" s="46">
        <v>1277192</v>
      </c>
      <c r="T59" s="126">
        <f t="shared" si="12"/>
        <v>-50.893435935372096</v>
      </c>
      <c r="U59" s="126">
        <f t="shared" si="13"/>
        <v>274.08784031164419</v>
      </c>
      <c r="V59" s="126">
        <f t="shared" si="14"/>
        <v>6.4618549585678124</v>
      </c>
      <c r="W59" s="127">
        <f t="shared" si="15"/>
        <v>167.15026773761713</v>
      </c>
    </row>
    <row r="60" spans="1:23" ht="15" customHeight="1">
      <c r="A60" s="44">
        <v>20</v>
      </c>
      <c r="B60" s="81" t="s">
        <v>161</v>
      </c>
      <c r="C60" s="47">
        <v>191036</v>
      </c>
      <c r="D60" s="82" t="s">
        <v>340</v>
      </c>
      <c r="E60" s="47">
        <v>68522</v>
      </c>
      <c r="F60" s="91"/>
      <c r="G60" s="82">
        <v>2285</v>
      </c>
      <c r="H60" s="126">
        <f t="shared" si="8"/>
        <v>-98.803890366213693</v>
      </c>
      <c r="I60" s="126" t="str">
        <f t="shared" si="9"/>
        <v/>
      </c>
      <c r="J60" s="126">
        <f t="shared" si="10"/>
        <v>-96.665304573713556</v>
      </c>
      <c r="K60" s="127" t="str">
        <f t="shared" si="11"/>
        <v/>
      </c>
      <c r="L60" s="51"/>
      <c r="M60" s="44">
        <v>20</v>
      </c>
      <c r="N60" s="81" t="s">
        <v>161</v>
      </c>
      <c r="O60" s="47">
        <v>1657566</v>
      </c>
      <c r="P60" s="91">
        <v>4054407</v>
      </c>
      <c r="Q60" s="47">
        <v>2242658</v>
      </c>
      <c r="R60" s="53">
        <v>3851521.9999999995</v>
      </c>
      <c r="S60" s="53">
        <v>5344881</v>
      </c>
      <c r="T60" s="126">
        <f t="shared" si="12"/>
        <v>222.45358555858405</v>
      </c>
      <c r="U60" s="126">
        <f t="shared" si="13"/>
        <v>31.828920974139976</v>
      </c>
      <c r="V60" s="126">
        <f t="shared" si="14"/>
        <v>138.32795727212979</v>
      </c>
      <c r="W60" s="127">
        <f t="shared" si="15"/>
        <v>38.773217444947761</v>
      </c>
    </row>
    <row r="61" spans="1:23" ht="15" customHeight="1">
      <c r="A61" s="44">
        <v>21</v>
      </c>
      <c r="B61" s="81" t="s">
        <v>162</v>
      </c>
      <c r="C61" s="47" t="s">
        <v>340</v>
      </c>
      <c r="D61" s="82">
        <v>1061</v>
      </c>
      <c r="E61" s="47" t="s">
        <v>340</v>
      </c>
      <c r="F61" s="91"/>
      <c r="G61" s="82">
        <v>0</v>
      </c>
      <c r="H61" s="126" t="str">
        <f t="shared" si="8"/>
        <v/>
      </c>
      <c r="I61" s="126">
        <f t="shared" si="9"/>
        <v>-100</v>
      </c>
      <c r="J61" s="126" t="str">
        <f t="shared" si="10"/>
        <v/>
      </c>
      <c r="K61" s="127" t="str">
        <f t="shared" si="11"/>
        <v/>
      </c>
      <c r="L61" s="51"/>
      <c r="M61" s="44">
        <v>21</v>
      </c>
      <c r="N61" s="81" t="s">
        <v>162</v>
      </c>
      <c r="O61" s="47">
        <v>915213</v>
      </c>
      <c r="P61" s="91">
        <v>52802</v>
      </c>
      <c r="Q61" s="47">
        <v>10481</v>
      </c>
      <c r="R61" s="47">
        <v>25869</v>
      </c>
      <c r="S61" s="46">
        <v>105736</v>
      </c>
      <c r="T61" s="126">
        <f t="shared" si="12"/>
        <v>-88.446842429030184</v>
      </c>
      <c r="U61" s="126">
        <f t="shared" si="13"/>
        <v>100.24999053066171</v>
      </c>
      <c r="V61" s="126">
        <f t="shared" si="14"/>
        <v>908.83503482492131</v>
      </c>
      <c r="W61" s="127">
        <f t="shared" si="15"/>
        <v>308.73632533147781</v>
      </c>
    </row>
    <row r="62" spans="1:23" ht="15" customHeight="1">
      <c r="A62" s="44">
        <v>22</v>
      </c>
      <c r="B62" s="81" t="s">
        <v>163</v>
      </c>
      <c r="C62" s="47">
        <v>24964</v>
      </c>
      <c r="D62" s="82" t="s">
        <v>340</v>
      </c>
      <c r="E62" s="47" t="s">
        <v>340</v>
      </c>
      <c r="F62" s="91"/>
      <c r="G62" s="82">
        <v>0</v>
      </c>
      <c r="H62" s="126">
        <f t="shared" si="8"/>
        <v>-100</v>
      </c>
      <c r="I62" s="126" t="str">
        <f t="shared" si="9"/>
        <v/>
      </c>
      <c r="J62" s="126" t="str">
        <f t="shared" si="10"/>
        <v/>
      </c>
      <c r="K62" s="127" t="str">
        <f t="shared" si="11"/>
        <v/>
      </c>
      <c r="L62" s="51"/>
      <c r="M62" s="44">
        <v>22</v>
      </c>
      <c r="N62" s="81" t="s">
        <v>163</v>
      </c>
      <c r="O62" s="47">
        <v>889808</v>
      </c>
      <c r="P62" s="91">
        <v>5798137</v>
      </c>
      <c r="Q62" s="47">
        <v>6738313</v>
      </c>
      <c r="R62" s="47">
        <v>507673</v>
      </c>
      <c r="S62" s="46">
        <v>960881</v>
      </c>
      <c r="T62" s="126">
        <f t="shared" si="12"/>
        <v>7.9874534731088147</v>
      </c>
      <c r="U62" s="126">
        <f t="shared" si="13"/>
        <v>-83.427763090109806</v>
      </c>
      <c r="V62" s="126">
        <f t="shared" si="14"/>
        <v>-85.740036118832705</v>
      </c>
      <c r="W62" s="127">
        <f t="shared" si="15"/>
        <v>89.27163745166672</v>
      </c>
    </row>
    <row r="63" spans="1:23" ht="15" customHeight="1">
      <c r="A63" s="44">
        <v>23</v>
      </c>
      <c r="B63" s="81" t="s">
        <v>164</v>
      </c>
      <c r="C63" s="47" t="s">
        <v>340</v>
      </c>
      <c r="D63" s="82" t="s">
        <v>340</v>
      </c>
      <c r="E63" s="47" t="s">
        <v>340</v>
      </c>
      <c r="F63" s="91"/>
      <c r="G63" s="82">
        <v>0</v>
      </c>
      <c r="H63" s="126" t="str">
        <f t="shared" si="8"/>
        <v/>
      </c>
      <c r="I63" s="126" t="str">
        <f t="shared" si="9"/>
        <v/>
      </c>
      <c r="J63" s="126" t="str">
        <f t="shared" si="10"/>
        <v/>
      </c>
      <c r="K63" s="127" t="str">
        <f t="shared" si="11"/>
        <v/>
      </c>
      <c r="L63" s="51"/>
      <c r="M63" s="44">
        <v>23</v>
      </c>
      <c r="N63" s="81" t="s">
        <v>164</v>
      </c>
      <c r="O63" s="47">
        <v>47380</v>
      </c>
      <c r="P63" s="91">
        <v>119785</v>
      </c>
      <c r="Q63" s="47">
        <v>33511</v>
      </c>
      <c r="R63" s="47">
        <v>233255</v>
      </c>
      <c r="S63" s="46">
        <v>88130</v>
      </c>
      <c r="T63" s="126">
        <f t="shared" si="12"/>
        <v>86.006753904601112</v>
      </c>
      <c r="U63" s="126">
        <f t="shared" si="13"/>
        <v>-26.426514171223445</v>
      </c>
      <c r="V63" s="126">
        <f t="shared" si="14"/>
        <v>162.98827250753487</v>
      </c>
      <c r="W63" s="127">
        <f t="shared" si="15"/>
        <v>-62.217315813165847</v>
      </c>
    </row>
    <row r="64" spans="1:23" ht="15" customHeight="1">
      <c r="A64" s="44">
        <v>24</v>
      </c>
      <c r="B64" s="81" t="s">
        <v>165</v>
      </c>
      <c r="C64" s="47" t="s">
        <v>340</v>
      </c>
      <c r="D64" s="82" t="s">
        <v>340</v>
      </c>
      <c r="E64" s="47" t="s">
        <v>340</v>
      </c>
      <c r="F64" s="91"/>
      <c r="G64" s="82">
        <v>0</v>
      </c>
      <c r="H64" s="126" t="str">
        <f t="shared" si="8"/>
        <v/>
      </c>
      <c r="I64" s="126" t="str">
        <f t="shared" si="9"/>
        <v/>
      </c>
      <c r="J64" s="126" t="str">
        <f t="shared" si="10"/>
        <v/>
      </c>
      <c r="K64" s="127" t="str">
        <f t="shared" si="11"/>
        <v/>
      </c>
      <c r="L64" s="51"/>
      <c r="M64" s="44">
        <v>24</v>
      </c>
      <c r="N64" s="81" t="s">
        <v>165</v>
      </c>
      <c r="O64" s="47">
        <v>164072</v>
      </c>
      <c r="P64" s="91">
        <v>108309</v>
      </c>
      <c r="Q64" s="47">
        <v>209394</v>
      </c>
      <c r="R64" s="47">
        <v>141571</v>
      </c>
      <c r="S64" s="46">
        <v>30431</v>
      </c>
      <c r="T64" s="126">
        <f t="shared" si="12"/>
        <v>-81.452654931981073</v>
      </c>
      <c r="U64" s="126">
        <f t="shared" si="13"/>
        <v>-71.90353525561126</v>
      </c>
      <c r="V64" s="126">
        <f t="shared" si="14"/>
        <v>-85.467109850330004</v>
      </c>
      <c r="W64" s="127">
        <f t="shared" si="15"/>
        <v>-78.504778521024789</v>
      </c>
    </row>
    <row r="65" spans="1:23" ht="15" customHeight="1">
      <c r="A65" s="44">
        <v>25</v>
      </c>
      <c r="B65" s="81" t="s">
        <v>166</v>
      </c>
      <c r="C65" s="47">
        <v>1385359</v>
      </c>
      <c r="D65" s="82">
        <v>687429</v>
      </c>
      <c r="E65" s="47">
        <v>3389359</v>
      </c>
      <c r="F65" s="91">
        <v>18985323</v>
      </c>
      <c r="G65" s="82">
        <v>29143057</v>
      </c>
      <c r="H65" s="126">
        <f t="shared" si="8"/>
        <v>2003.6465638148666</v>
      </c>
      <c r="I65" s="126">
        <f t="shared" si="9"/>
        <v>4139.4279263749422</v>
      </c>
      <c r="J65" s="126">
        <f t="shared" si="10"/>
        <v>759.8397809143263</v>
      </c>
      <c r="K65" s="127">
        <f t="shared" si="11"/>
        <v>53.503087621948794</v>
      </c>
      <c r="L65" s="51"/>
      <c r="M65" s="44">
        <v>25</v>
      </c>
      <c r="N65" s="81" t="s">
        <v>166</v>
      </c>
      <c r="O65" s="47">
        <v>14049112</v>
      </c>
      <c r="P65" s="91">
        <v>14664262</v>
      </c>
      <c r="Q65" s="47">
        <v>13572033</v>
      </c>
      <c r="R65" s="47">
        <v>15695003.999999998</v>
      </c>
      <c r="S65" s="46">
        <v>13081253</v>
      </c>
      <c r="T65" s="126">
        <f t="shared" si="12"/>
        <v>-6.8891115680478521</v>
      </c>
      <c r="U65" s="126">
        <f t="shared" si="13"/>
        <v>-10.79501307327979</v>
      </c>
      <c r="V65" s="126">
        <f t="shared" si="14"/>
        <v>-3.6161126339731169</v>
      </c>
      <c r="W65" s="127">
        <f t="shared" si="15"/>
        <v>-16.653394927455892</v>
      </c>
    </row>
    <row r="66" spans="1:23" ht="15" customHeight="1">
      <c r="A66" s="44">
        <v>26</v>
      </c>
      <c r="B66" s="81" t="s">
        <v>167</v>
      </c>
      <c r="C66" s="47" t="s">
        <v>340</v>
      </c>
      <c r="D66" s="82" t="s">
        <v>340</v>
      </c>
      <c r="E66" s="47" t="s">
        <v>340</v>
      </c>
      <c r="F66" s="91"/>
      <c r="G66" s="82">
        <v>0</v>
      </c>
      <c r="H66" s="126" t="str">
        <f t="shared" si="8"/>
        <v/>
      </c>
      <c r="I66" s="126" t="str">
        <f t="shared" si="9"/>
        <v/>
      </c>
      <c r="J66" s="126" t="str">
        <f t="shared" si="10"/>
        <v/>
      </c>
      <c r="K66" s="127" t="str">
        <f t="shared" si="11"/>
        <v/>
      </c>
      <c r="L66" s="51"/>
      <c r="M66" s="44">
        <v>26</v>
      </c>
      <c r="N66" s="81" t="s">
        <v>167</v>
      </c>
      <c r="O66" s="47">
        <v>143941</v>
      </c>
      <c r="P66" s="91">
        <v>323458</v>
      </c>
      <c r="Q66" s="47">
        <v>291585</v>
      </c>
      <c r="R66" s="47">
        <v>321981.99999999994</v>
      </c>
      <c r="S66" s="46">
        <v>48918</v>
      </c>
      <c r="T66" s="126">
        <f t="shared" si="12"/>
        <v>-66.015242356243178</v>
      </c>
      <c r="U66" s="126">
        <f t="shared" si="13"/>
        <v>-84.876552751825585</v>
      </c>
      <c r="V66" s="126">
        <f t="shared" si="14"/>
        <v>-83.223416842430169</v>
      </c>
      <c r="W66" s="127">
        <f t="shared" si="15"/>
        <v>-84.807225248616376</v>
      </c>
    </row>
    <row r="67" spans="1:23" ht="15" customHeight="1">
      <c r="A67" s="44">
        <v>27</v>
      </c>
      <c r="B67" s="81" t="s">
        <v>168</v>
      </c>
      <c r="C67" s="47" t="s">
        <v>340</v>
      </c>
      <c r="D67" s="82">
        <v>1417350</v>
      </c>
      <c r="E67" s="47">
        <v>512630</v>
      </c>
      <c r="F67" s="91">
        <v>5651425</v>
      </c>
      <c r="G67" s="82">
        <v>6168599</v>
      </c>
      <c r="H67" s="126" t="str">
        <f t="shared" si="8"/>
        <v/>
      </c>
      <c r="I67" s="126">
        <f t="shared" si="9"/>
        <v>335.22058771651319</v>
      </c>
      <c r="J67" s="126">
        <f t="shared" si="10"/>
        <v>1103.3238398064882</v>
      </c>
      <c r="K67" s="127">
        <f t="shared" si="11"/>
        <v>9.1512140743263899</v>
      </c>
      <c r="L67" s="51"/>
      <c r="M67" s="44">
        <v>27</v>
      </c>
      <c r="N67" s="81" t="s">
        <v>168</v>
      </c>
      <c r="O67" s="47">
        <v>747181</v>
      </c>
      <c r="P67" s="91">
        <v>794363</v>
      </c>
      <c r="Q67" s="47">
        <v>630007</v>
      </c>
      <c r="R67" s="53">
        <v>986167.00000000012</v>
      </c>
      <c r="S67" s="53">
        <v>506366.99999999994</v>
      </c>
      <c r="T67" s="126">
        <f t="shared" si="12"/>
        <v>-32.22967393442822</v>
      </c>
      <c r="U67" s="126">
        <f t="shared" si="13"/>
        <v>-36.254961522628825</v>
      </c>
      <c r="V67" s="126">
        <f t="shared" si="14"/>
        <v>-19.625178767854962</v>
      </c>
      <c r="W67" s="127">
        <f t="shared" si="15"/>
        <v>-48.653017186744243</v>
      </c>
    </row>
    <row r="68" spans="1:23" ht="15" customHeight="1">
      <c r="A68" s="44">
        <v>28</v>
      </c>
      <c r="B68" s="81" t="s">
        <v>169</v>
      </c>
      <c r="C68" s="47">
        <v>49351</v>
      </c>
      <c r="D68" s="82">
        <v>2000</v>
      </c>
      <c r="E68" s="47">
        <v>14076</v>
      </c>
      <c r="F68" s="91">
        <v>13512</v>
      </c>
      <c r="G68" s="82">
        <v>0</v>
      </c>
      <c r="H68" s="126">
        <f t="shared" si="8"/>
        <v>-100</v>
      </c>
      <c r="I68" s="126">
        <f t="shared" si="9"/>
        <v>-100</v>
      </c>
      <c r="J68" s="126">
        <f t="shared" si="10"/>
        <v>-100</v>
      </c>
      <c r="K68" s="127">
        <f t="shared" si="11"/>
        <v>-100</v>
      </c>
      <c r="L68" s="51"/>
      <c r="M68" s="44">
        <v>28</v>
      </c>
      <c r="N68" s="81" t="s">
        <v>169</v>
      </c>
      <c r="O68" s="47">
        <v>275751</v>
      </c>
      <c r="P68" s="91">
        <v>360908</v>
      </c>
      <c r="Q68" s="47">
        <v>437230</v>
      </c>
      <c r="R68" s="47">
        <v>405848</v>
      </c>
      <c r="S68" s="46">
        <v>394693</v>
      </c>
      <c r="T68" s="126">
        <f t="shared" si="12"/>
        <v>43.13384176303984</v>
      </c>
      <c r="U68" s="126">
        <f t="shared" si="13"/>
        <v>9.3611114189765772</v>
      </c>
      <c r="V68" s="126">
        <f t="shared" si="14"/>
        <v>-9.7287468837911462</v>
      </c>
      <c r="W68" s="127">
        <f t="shared" si="15"/>
        <v>-2.7485659655831682</v>
      </c>
    </row>
    <row r="69" spans="1:23" ht="15" customHeight="1">
      <c r="A69" s="44">
        <v>29</v>
      </c>
      <c r="B69" s="81" t="s">
        <v>170</v>
      </c>
      <c r="C69" s="47">
        <v>1843097</v>
      </c>
      <c r="D69" s="82">
        <v>1454237</v>
      </c>
      <c r="E69" s="47">
        <v>1316899</v>
      </c>
      <c r="F69" s="91">
        <v>1914214</v>
      </c>
      <c r="G69" s="82">
        <v>2266643</v>
      </c>
      <c r="H69" s="126">
        <f t="shared" si="8"/>
        <v>22.980125299970638</v>
      </c>
      <c r="I69" s="126">
        <f t="shared" si="9"/>
        <v>55.864759320523405</v>
      </c>
      <c r="J69" s="126">
        <f t="shared" si="10"/>
        <v>72.119729759077956</v>
      </c>
      <c r="K69" s="127">
        <f t="shared" si="11"/>
        <v>18.411159880765695</v>
      </c>
      <c r="L69" s="51"/>
      <c r="M69" s="44">
        <v>29</v>
      </c>
      <c r="N69" s="81" t="s">
        <v>170</v>
      </c>
      <c r="O69" s="47">
        <v>3496939</v>
      </c>
      <c r="P69" s="91">
        <v>2845169</v>
      </c>
      <c r="Q69" s="47">
        <v>3489285</v>
      </c>
      <c r="R69" s="47">
        <v>3790084.9999999995</v>
      </c>
      <c r="S69" s="46">
        <v>4601892.9999999991</v>
      </c>
      <c r="T69" s="126">
        <f t="shared" si="12"/>
        <v>31.597748773999172</v>
      </c>
      <c r="U69" s="126">
        <f t="shared" si="13"/>
        <v>61.74410026258542</v>
      </c>
      <c r="V69" s="126">
        <f t="shared" si="14"/>
        <v>31.886417991078361</v>
      </c>
      <c r="W69" s="127">
        <f t="shared" si="15"/>
        <v>21.41925576867007</v>
      </c>
    </row>
    <row r="70" spans="1:23" ht="15" customHeight="1">
      <c r="A70" s="44">
        <v>30</v>
      </c>
      <c r="B70" s="81" t="s">
        <v>171</v>
      </c>
      <c r="C70" s="47">
        <v>2189457</v>
      </c>
      <c r="D70" s="82">
        <v>2020897</v>
      </c>
      <c r="E70" s="47">
        <v>4783270</v>
      </c>
      <c r="F70" s="91">
        <v>2076667</v>
      </c>
      <c r="G70" s="82">
        <v>2197306</v>
      </c>
      <c r="H70" s="126">
        <f t="shared" si="8"/>
        <v>0.35849071253738884</v>
      </c>
      <c r="I70" s="126">
        <f t="shared" si="9"/>
        <v>8.7292425096380413</v>
      </c>
      <c r="J70" s="126">
        <f t="shared" si="10"/>
        <v>-54.062680969295066</v>
      </c>
      <c r="K70" s="127">
        <f t="shared" si="11"/>
        <v>5.809260704773564</v>
      </c>
      <c r="L70" s="51"/>
      <c r="M70" s="44">
        <v>30</v>
      </c>
      <c r="N70" s="81" t="s">
        <v>171</v>
      </c>
      <c r="O70" s="47">
        <v>5792907</v>
      </c>
      <c r="P70" s="91">
        <v>4601082</v>
      </c>
      <c r="Q70" s="47">
        <v>3454970</v>
      </c>
      <c r="R70" s="47">
        <v>3680849.9999999991</v>
      </c>
      <c r="S70" s="46">
        <v>4423512</v>
      </c>
      <c r="T70" s="126">
        <f t="shared" si="12"/>
        <v>-23.639167692490147</v>
      </c>
      <c r="U70" s="126">
        <f t="shared" si="13"/>
        <v>-3.8593096145645802</v>
      </c>
      <c r="V70" s="126">
        <f t="shared" si="14"/>
        <v>28.033296960610357</v>
      </c>
      <c r="W70" s="127">
        <f t="shared" si="15"/>
        <v>20.176372305309954</v>
      </c>
    </row>
    <row r="71" spans="1:23" ht="15" customHeight="1">
      <c r="A71" s="44">
        <v>31</v>
      </c>
      <c r="B71" s="81" t="s">
        <v>172</v>
      </c>
      <c r="C71" s="47">
        <v>4565757</v>
      </c>
      <c r="D71" s="82">
        <v>4336305</v>
      </c>
      <c r="E71" s="47">
        <v>3502097</v>
      </c>
      <c r="F71" s="91">
        <v>2634682</v>
      </c>
      <c r="G71" s="82">
        <v>3093480</v>
      </c>
      <c r="H71" s="126">
        <f t="shared" si="8"/>
        <v>-32.246065657896381</v>
      </c>
      <c r="I71" s="126">
        <f t="shared" si="9"/>
        <v>-28.660922144544713</v>
      </c>
      <c r="J71" s="126">
        <f t="shared" si="10"/>
        <v>-11.667780761069722</v>
      </c>
      <c r="K71" s="127">
        <f t="shared" si="11"/>
        <v>17.413790354965045</v>
      </c>
      <c r="L71" s="51"/>
      <c r="M71" s="44">
        <v>31</v>
      </c>
      <c r="N71" s="81" t="s">
        <v>172</v>
      </c>
      <c r="O71" s="47">
        <v>5432541</v>
      </c>
      <c r="P71" s="91">
        <v>4464465</v>
      </c>
      <c r="Q71" s="47">
        <v>5101005</v>
      </c>
      <c r="R71" s="47">
        <v>12826850</v>
      </c>
      <c r="S71" s="46">
        <v>2692643</v>
      </c>
      <c r="T71" s="126">
        <f t="shared" si="12"/>
        <v>-50.434925387585658</v>
      </c>
      <c r="U71" s="126">
        <f t="shared" si="13"/>
        <v>-39.687218961286518</v>
      </c>
      <c r="V71" s="126">
        <f t="shared" si="14"/>
        <v>-47.213480480807213</v>
      </c>
      <c r="W71" s="127">
        <f t="shared" si="15"/>
        <v>-79.007761063706212</v>
      </c>
    </row>
    <row r="72" spans="1:23" ht="15" customHeight="1">
      <c r="A72" s="44">
        <v>32</v>
      </c>
      <c r="B72" s="81" t="s">
        <v>79</v>
      </c>
      <c r="C72" s="47">
        <v>10618769</v>
      </c>
      <c r="D72" s="82">
        <v>12362439</v>
      </c>
      <c r="E72" s="47">
        <v>13119971</v>
      </c>
      <c r="F72" s="91">
        <v>15150245.999999998</v>
      </c>
      <c r="G72" s="82">
        <v>13028357</v>
      </c>
      <c r="H72" s="126">
        <f t="shared" si="8"/>
        <v>22.691782823413902</v>
      </c>
      <c r="I72" s="126">
        <f t="shared" si="9"/>
        <v>5.3866231412749528</v>
      </c>
      <c r="J72" s="126">
        <f t="shared" si="10"/>
        <v>-0.69827898247640974</v>
      </c>
      <c r="K72" s="127">
        <f t="shared" si="11"/>
        <v>-14.005640568476565</v>
      </c>
      <c r="L72" s="51"/>
      <c r="M72" s="44">
        <v>32</v>
      </c>
      <c r="N72" s="81" t="s">
        <v>79</v>
      </c>
      <c r="O72" s="47">
        <v>2874507</v>
      </c>
      <c r="P72" s="91">
        <v>4583202</v>
      </c>
      <c r="Q72" s="47">
        <v>4525229</v>
      </c>
      <c r="R72" s="47">
        <v>5607516.9999999972</v>
      </c>
      <c r="S72" s="46">
        <v>4510111</v>
      </c>
      <c r="T72" s="126">
        <f t="shared" si="12"/>
        <v>56.900331082860475</v>
      </c>
      <c r="U72" s="126">
        <f t="shared" si="13"/>
        <v>-1.5947584243504878</v>
      </c>
      <c r="V72" s="126">
        <f t="shared" si="14"/>
        <v>-0.33408254035320795</v>
      </c>
      <c r="W72" s="127">
        <f t="shared" si="15"/>
        <v>-19.570266126700957</v>
      </c>
    </row>
    <row r="73" spans="1:23" ht="15" customHeight="1">
      <c r="A73" s="44">
        <v>33</v>
      </c>
      <c r="B73" s="81" t="s">
        <v>60</v>
      </c>
      <c r="C73" s="47" t="s">
        <v>340</v>
      </c>
      <c r="D73" s="82">
        <v>1243903</v>
      </c>
      <c r="E73" s="47" t="s">
        <v>340</v>
      </c>
      <c r="F73" s="91"/>
      <c r="G73" s="82">
        <v>909226</v>
      </c>
      <c r="H73" s="126" t="str">
        <f t="shared" si="8"/>
        <v/>
      </c>
      <c r="I73" s="126">
        <f t="shared" si="9"/>
        <v>-26.905393748547908</v>
      </c>
      <c r="J73" s="126" t="str">
        <f t="shared" si="10"/>
        <v/>
      </c>
      <c r="K73" s="127" t="str">
        <f t="shared" si="11"/>
        <v/>
      </c>
      <c r="L73" s="51"/>
      <c r="M73" s="44">
        <v>33</v>
      </c>
      <c r="N73" s="81" t="s">
        <v>60</v>
      </c>
      <c r="O73" s="47">
        <v>558211</v>
      </c>
      <c r="P73" s="91">
        <v>342821</v>
      </c>
      <c r="Q73" s="47">
        <v>1231167</v>
      </c>
      <c r="R73" s="47">
        <v>763307.00000000012</v>
      </c>
      <c r="S73" s="46">
        <v>732668.99999999988</v>
      </c>
      <c r="T73" s="126">
        <f t="shared" si="12"/>
        <v>31.25305663987271</v>
      </c>
      <c r="U73" s="126">
        <f t="shared" si="13"/>
        <v>113.71765440273492</v>
      </c>
      <c r="V73" s="126">
        <f t="shared" si="14"/>
        <v>-40.489876677981144</v>
      </c>
      <c r="W73" s="127">
        <f t="shared" si="15"/>
        <v>-4.0138502594631262</v>
      </c>
    </row>
    <row r="74" spans="1:23" ht="15" customHeight="1">
      <c r="A74" s="44">
        <v>34</v>
      </c>
      <c r="B74" s="81" t="s">
        <v>173</v>
      </c>
      <c r="C74" s="47">
        <v>2395561</v>
      </c>
      <c r="D74" s="82">
        <v>2951946</v>
      </c>
      <c r="E74" s="47">
        <v>36437770</v>
      </c>
      <c r="F74" s="91">
        <v>9656054</v>
      </c>
      <c r="G74" s="82">
        <v>7273883</v>
      </c>
      <c r="H74" s="126">
        <f t="shared" si="8"/>
        <v>203.6400659386257</v>
      </c>
      <c r="I74" s="126">
        <f t="shared" si="9"/>
        <v>146.40975817308313</v>
      </c>
      <c r="J74" s="126">
        <f t="shared" si="10"/>
        <v>-80.037518761439017</v>
      </c>
      <c r="K74" s="127">
        <f t="shared" si="11"/>
        <v>-24.670232788673303</v>
      </c>
      <c r="L74" s="51"/>
      <c r="M74" s="44">
        <v>34</v>
      </c>
      <c r="N74" s="81" t="s">
        <v>173</v>
      </c>
      <c r="O74" s="47">
        <v>6675349</v>
      </c>
      <c r="P74" s="91">
        <v>5591554</v>
      </c>
      <c r="Q74" s="47">
        <v>7100947</v>
      </c>
      <c r="R74" s="47">
        <v>3387787.0000000005</v>
      </c>
      <c r="S74" s="46">
        <v>6076166</v>
      </c>
      <c r="T74" s="126">
        <f t="shared" si="12"/>
        <v>-8.9760550347255332</v>
      </c>
      <c r="U74" s="126">
        <f t="shared" si="13"/>
        <v>8.6668571921151027</v>
      </c>
      <c r="V74" s="126">
        <f t="shared" si="14"/>
        <v>-14.43161031901802</v>
      </c>
      <c r="W74" s="127">
        <f t="shared" si="15"/>
        <v>79.355018482566919</v>
      </c>
    </row>
    <row r="75" spans="1:23" ht="15" customHeight="1">
      <c r="A75" s="44">
        <v>35</v>
      </c>
      <c r="B75" s="81" t="s">
        <v>174</v>
      </c>
      <c r="C75" s="47" t="s">
        <v>340</v>
      </c>
      <c r="D75" s="82">
        <v>1206</v>
      </c>
      <c r="E75" s="47" t="s">
        <v>340</v>
      </c>
      <c r="F75" s="91"/>
      <c r="G75" s="82">
        <v>0</v>
      </c>
      <c r="H75" s="126" t="str">
        <f t="shared" si="8"/>
        <v/>
      </c>
      <c r="I75" s="126">
        <f t="shared" si="9"/>
        <v>-100</v>
      </c>
      <c r="J75" s="126" t="str">
        <f t="shared" si="10"/>
        <v/>
      </c>
      <c r="K75" s="127" t="str">
        <f t="shared" si="11"/>
        <v/>
      </c>
      <c r="L75" s="51"/>
      <c r="M75" s="44">
        <v>35</v>
      </c>
      <c r="N75" s="81" t="s">
        <v>174</v>
      </c>
      <c r="O75" s="47">
        <v>197965</v>
      </c>
      <c r="P75" s="91">
        <v>275852</v>
      </c>
      <c r="Q75" s="47">
        <v>287214</v>
      </c>
      <c r="R75" s="47">
        <v>153333</v>
      </c>
      <c r="S75" s="46">
        <v>147946</v>
      </c>
      <c r="T75" s="126">
        <f t="shared" si="12"/>
        <v>-25.266587528098398</v>
      </c>
      <c r="U75" s="126">
        <f t="shared" si="13"/>
        <v>-46.367617418035756</v>
      </c>
      <c r="V75" s="126">
        <f t="shared" si="14"/>
        <v>-48.489279770484728</v>
      </c>
      <c r="W75" s="127">
        <f t="shared" si="15"/>
        <v>-3.513268507105451</v>
      </c>
    </row>
    <row r="76" spans="1:23" ht="15" customHeight="1">
      <c r="A76" s="44">
        <v>36</v>
      </c>
      <c r="B76" s="43" t="s">
        <v>175</v>
      </c>
      <c r="C76" s="47" t="s">
        <v>340</v>
      </c>
      <c r="D76" s="82" t="s">
        <v>340</v>
      </c>
      <c r="E76" s="161"/>
      <c r="H76" s="126" t="str">
        <f t="shared" si="8"/>
        <v/>
      </c>
      <c r="I76" s="126" t="str">
        <f t="shared" si="9"/>
        <v/>
      </c>
      <c r="J76" s="126" t="str">
        <f t="shared" si="10"/>
        <v/>
      </c>
      <c r="K76" s="127" t="str">
        <f t="shared" si="11"/>
        <v/>
      </c>
      <c r="L76" s="51"/>
      <c r="M76" s="44">
        <v>36</v>
      </c>
      <c r="N76" s="43" t="s">
        <v>175</v>
      </c>
      <c r="O76" s="47" t="s">
        <v>340</v>
      </c>
      <c r="P76" s="91" t="s">
        <v>340</v>
      </c>
      <c r="T76" s="126" t="str">
        <f t="shared" si="12"/>
        <v/>
      </c>
      <c r="U76" s="126" t="str">
        <f t="shared" si="13"/>
        <v/>
      </c>
      <c r="V76" s="126" t="str">
        <f t="shared" si="14"/>
        <v/>
      </c>
      <c r="W76" s="127" t="str">
        <f t="shared" si="15"/>
        <v/>
      </c>
    </row>
    <row r="77" spans="1:23" ht="15" customHeight="1">
      <c r="A77" s="44">
        <v>37</v>
      </c>
      <c r="B77" s="81" t="s">
        <v>176</v>
      </c>
      <c r="C77" s="47">
        <v>8651</v>
      </c>
      <c r="D77" s="82">
        <v>4552</v>
      </c>
      <c r="E77" s="47" t="s">
        <v>340</v>
      </c>
      <c r="F77" s="91"/>
      <c r="G77" s="82">
        <v>187550</v>
      </c>
      <c r="H77" s="126">
        <f t="shared" si="8"/>
        <v>2067.9574615651368</v>
      </c>
      <c r="I77" s="126">
        <f t="shared" si="9"/>
        <v>4020.1669595782068</v>
      </c>
      <c r="J77" s="126" t="str">
        <f t="shared" si="10"/>
        <v/>
      </c>
      <c r="K77" s="127" t="str">
        <f t="shared" si="11"/>
        <v/>
      </c>
      <c r="L77" s="51"/>
      <c r="M77" s="44">
        <v>37</v>
      </c>
      <c r="N77" s="81" t="s">
        <v>176</v>
      </c>
      <c r="O77" s="47">
        <v>19550</v>
      </c>
      <c r="P77" s="91">
        <v>32371</v>
      </c>
      <c r="Q77" s="47">
        <v>1588</v>
      </c>
      <c r="S77" s="53">
        <v>3100</v>
      </c>
      <c r="T77" s="126">
        <f t="shared" si="12"/>
        <v>-84.143222506393869</v>
      </c>
      <c r="U77" s="126">
        <f t="shared" si="13"/>
        <v>-90.423527231163689</v>
      </c>
      <c r="V77" s="126">
        <f t="shared" si="14"/>
        <v>95.214105793450898</v>
      </c>
      <c r="W77" s="127" t="str">
        <f t="shared" si="15"/>
        <v/>
      </c>
    </row>
    <row r="78" spans="1:23" ht="15" customHeight="1">
      <c r="A78" s="44">
        <v>38</v>
      </c>
      <c r="B78" s="81" t="s">
        <v>177</v>
      </c>
      <c r="C78" s="47" t="s">
        <v>340</v>
      </c>
      <c r="D78" s="82" t="s">
        <v>340</v>
      </c>
      <c r="E78" s="47" t="s">
        <v>340</v>
      </c>
      <c r="F78" s="91"/>
      <c r="G78" s="82">
        <v>0</v>
      </c>
      <c r="H78" s="126" t="str">
        <f t="shared" si="8"/>
        <v/>
      </c>
      <c r="I78" s="126" t="str">
        <f t="shared" si="9"/>
        <v/>
      </c>
      <c r="J78" s="126" t="str">
        <f t="shared" si="10"/>
        <v/>
      </c>
      <c r="K78" s="127" t="str">
        <f t="shared" si="11"/>
        <v/>
      </c>
      <c r="L78" s="51"/>
      <c r="M78" s="44">
        <v>38</v>
      </c>
      <c r="N78" s="81" t="s">
        <v>177</v>
      </c>
      <c r="O78" s="47">
        <v>3150</v>
      </c>
      <c r="P78" s="91">
        <v>38403</v>
      </c>
      <c r="Q78" s="47">
        <v>111251</v>
      </c>
      <c r="R78" s="47">
        <v>98042</v>
      </c>
      <c r="S78" s="46">
        <v>122256</v>
      </c>
      <c r="T78" s="126">
        <f t="shared" si="12"/>
        <v>3781.1428571428573</v>
      </c>
      <c r="U78" s="126">
        <f t="shared" si="13"/>
        <v>218.35012889617997</v>
      </c>
      <c r="V78" s="126">
        <f t="shared" si="14"/>
        <v>9.8920459141940427</v>
      </c>
      <c r="W78" s="127">
        <f t="shared" si="15"/>
        <v>24.697578588768081</v>
      </c>
    </row>
    <row r="79" spans="1:23" ht="15" customHeight="1">
      <c r="A79" s="44">
        <v>39</v>
      </c>
      <c r="B79" s="81" t="s">
        <v>178</v>
      </c>
      <c r="C79" s="47" t="s">
        <v>340</v>
      </c>
      <c r="D79" s="82" t="s">
        <v>340</v>
      </c>
      <c r="E79" s="47" t="s">
        <v>340</v>
      </c>
      <c r="F79" s="91"/>
      <c r="G79" s="82">
        <v>0</v>
      </c>
      <c r="H79" s="126" t="str">
        <f t="shared" si="8"/>
        <v/>
      </c>
      <c r="I79" s="126" t="str">
        <f t="shared" si="9"/>
        <v/>
      </c>
      <c r="J79" s="126" t="str">
        <f t="shared" si="10"/>
        <v/>
      </c>
      <c r="K79" s="127" t="str">
        <f t="shared" si="11"/>
        <v/>
      </c>
      <c r="L79" s="51"/>
      <c r="M79" s="44">
        <v>39</v>
      </c>
      <c r="N79" s="81" t="s">
        <v>178</v>
      </c>
      <c r="O79" s="47">
        <v>11950</v>
      </c>
      <c r="P79" s="91">
        <v>14877</v>
      </c>
      <c r="Q79" s="47">
        <v>9450</v>
      </c>
      <c r="R79" s="47">
        <v>10446</v>
      </c>
      <c r="S79" s="46">
        <v>554690</v>
      </c>
      <c r="T79" s="126">
        <f t="shared" si="12"/>
        <v>4541.757322175732</v>
      </c>
      <c r="U79" s="126">
        <f t="shared" si="13"/>
        <v>3628.5070914834982</v>
      </c>
      <c r="V79" s="126">
        <f t="shared" si="14"/>
        <v>5769.7354497354499</v>
      </c>
      <c r="W79" s="127">
        <f t="shared" si="15"/>
        <v>5210.0708405131154</v>
      </c>
    </row>
    <row r="80" spans="1:23" ht="15" customHeight="1">
      <c r="A80" s="44">
        <v>40</v>
      </c>
      <c r="B80" s="81" t="s">
        <v>179</v>
      </c>
      <c r="C80" s="47" t="s">
        <v>340</v>
      </c>
      <c r="D80" s="82" t="s">
        <v>340</v>
      </c>
      <c r="E80" s="47" t="s">
        <v>340</v>
      </c>
      <c r="F80" s="91"/>
      <c r="G80" s="82">
        <v>0</v>
      </c>
      <c r="H80" s="126" t="str">
        <f t="shared" si="8"/>
        <v/>
      </c>
      <c r="I80" s="126" t="str">
        <f t="shared" si="9"/>
        <v/>
      </c>
      <c r="J80" s="126" t="str">
        <f t="shared" si="10"/>
        <v/>
      </c>
      <c r="K80" s="127" t="str">
        <f t="shared" si="11"/>
        <v/>
      </c>
      <c r="L80" s="51"/>
      <c r="M80" s="44">
        <v>40</v>
      </c>
      <c r="N80" s="81" t="s">
        <v>179</v>
      </c>
      <c r="O80" s="47">
        <v>926185</v>
      </c>
      <c r="P80" s="91">
        <v>100050</v>
      </c>
      <c r="Q80" s="47">
        <v>55317</v>
      </c>
      <c r="R80" s="47">
        <v>20500</v>
      </c>
      <c r="S80" s="46">
        <v>21000</v>
      </c>
      <c r="T80" s="126">
        <f t="shared" si="12"/>
        <v>-97.732634408892395</v>
      </c>
      <c r="U80" s="126">
        <f t="shared" si="13"/>
        <v>-79.010494752623686</v>
      </c>
      <c r="V80" s="126">
        <f t="shared" si="14"/>
        <v>-62.036986821411141</v>
      </c>
      <c r="W80" s="127">
        <f t="shared" si="15"/>
        <v>2.4390243902439011</v>
      </c>
    </row>
    <row r="81" spans="1:23" ht="15" customHeight="1">
      <c r="A81" s="44">
        <v>41</v>
      </c>
      <c r="B81" s="81" t="s">
        <v>180</v>
      </c>
      <c r="C81" s="47" t="s">
        <v>340</v>
      </c>
      <c r="D81" s="82" t="s">
        <v>340</v>
      </c>
      <c r="E81" s="47" t="s">
        <v>340</v>
      </c>
      <c r="F81" s="91"/>
      <c r="G81" s="82">
        <v>0</v>
      </c>
      <c r="H81" s="126" t="str">
        <f t="shared" si="8"/>
        <v/>
      </c>
      <c r="I81" s="126" t="str">
        <f t="shared" si="9"/>
        <v/>
      </c>
      <c r="J81" s="126" t="str">
        <f t="shared" si="10"/>
        <v/>
      </c>
      <c r="K81" s="127" t="str">
        <f t="shared" si="11"/>
        <v/>
      </c>
      <c r="L81" s="51"/>
      <c r="M81" s="44">
        <v>41</v>
      </c>
      <c r="N81" s="81" t="s">
        <v>180</v>
      </c>
      <c r="O81" s="47">
        <v>413737</v>
      </c>
      <c r="P81" s="91" t="s">
        <v>340</v>
      </c>
      <c r="Q81" s="47" t="s">
        <v>340</v>
      </c>
      <c r="R81" s="47"/>
      <c r="S81" s="46">
        <v>1328</v>
      </c>
      <c r="T81" s="126">
        <f t="shared" si="12"/>
        <v>-99.679023147555085</v>
      </c>
      <c r="U81" s="126" t="str">
        <f t="shared" si="13"/>
        <v/>
      </c>
      <c r="V81" s="126" t="str">
        <f t="shared" si="14"/>
        <v/>
      </c>
      <c r="W81" s="127" t="str">
        <f t="shared" si="15"/>
        <v/>
      </c>
    </row>
    <row r="82" spans="1:23" ht="15" customHeight="1">
      <c r="A82" s="44">
        <v>42</v>
      </c>
      <c r="B82" s="81" t="s">
        <v>181</v>
      </c>
      <c r="C82" s="47" t="s">
        <v>340</v>
      </c>
      <c r="D82" s="82" t="s">
        <v>340</v>
      </c>
      <c r="E82" s="47" t="s">
        <v>340</v>
      </c>
      <c r="F82" s="91"/>
      <c r="G82" s="82">
        <v>0</v>
      </c>
      <c r="H82" s="126" t="str">
        <f t="shared" si="8"/>
        <v/>
      </c>
      <c r="I82" s="126" t="str">
        <f t="shared" si="9"/>
        <v/>
      </c>
      <c r="J82" s="126" t="str">
        <f t="shared" si="10"/>
        <v/>
      </c>
      <c r="K82" s="127" t="str">
        <f t="shared" si="11"/>
        <v/>
      </c>
      <c r="L82" s="51"/>
      <c r="M82" s="44">
        <v>42</v>
      </c>
      <c r="N82" s="81" t="s">
        <v>181</v>
      </c>
      <c r="O82" s="47" t="s">
        <v>340</v>
      </c>
      <c r="P82" s="91" t="s">
        <v>340</v>
      </c>
      <c r="Q82" s="47" t="s">
        <v>340</v>
      </c>
      <c r="R82" s="47"/>
      <c r="S82" s="46">
        <v>0</v>
      </c>
      <c r="T82" s="126" t="str">
        <f t="shared" si="12"/>
        <v/>
      </c>
      <c r="U82" s="126" t="str">
        <f t="shared" si="13"/>
        <v/>
      </c>
      <c r="V82" s="126" t="str">
        <f t="shared" si="14"/>
        <v/>
      </c>
      <c r="W82" s="127" t="str">
        <f t="shared" si="15"/>
        <v/>
      </c>
    </row>
    <row r="83" spans="1:23" ht="15" customHeight="1">
      <c r="A83" s="44">
        <v>43</v>
      </c>
      <c r="B83" s="81" t="s">
        <v>182</v>
      </c>
      <c r="C83" s="47">
        <v>325053</v>
      </c>
      <c r="D83" s="82">
        <v>150286</v>
      </c>
      <c r="E83" s="47">
        <v>60831</v>
      </c>
      <c r="F83" s="91">
        <v>88075</v>
      </c>
      <c r="G83" s="82">
        <v>394122</v>
      </c>
      <c r="H83" s="126">
        <f t="shared" si="8"/>
        <v>21.248534854316063</v>
      </c>
      <c r="I83" s="126">
        <f t="shared" si="9"/>
        <v>162.24798051714731</v>
      </c>
      <c r="J83" s="126">
        <f t="shared" si="10"/>
        <v>547.89663165162506</v>
      </c>
      <c r="K83" s="127">
        <f t="shared" si="11"/>
        <v>347.48453022991771</v>
      </c>
      <c r="L83" s="51"/>
      <c r="M83" s="44">
        <v>43</v>
      </c>
      <c r="N83" s="81" t="s">
        <v>182</v>
      </c>
      <c r="O83" s="47">
        <v>241864</v>
      </c>
      <c r="P83" s="91">
        <v>236825</v>
      </c>
      <c r="Q83" s="47">
        <v>498268</v>
      </c>
      <c r="R83" s="47">
        <v>553056</v>
      </c>
      <c r="S83" s="46">
        <v>146007</v>
      </c>
      <c r="T83" s="126">
        <f t="shared" si="12"/>
        <v>-39.632603446565007</v>
      </c>
      <c r="U83" s="126">
        <f t="shared" si="13"/>
        <v>-38.348147366198674</v>
      </c>
      <c r="V83" s="126">
        <f t="shared" si="14"/>
        <v>-70.697094736166079</v>
      </c>
      <c r="W83" s="127">
        <f t="shared" si="15"/>
        <v>-73.599960944280511</v>
      </c>
    </row>
    <row r="84" spans="1:23" ht="15" customHeight="1">
      <c r="A84" s="44">
        <v>44</v>
      </c>
      <c r="B84" s="81" t="s">
        <v>183</v>
      </c>
      <c r="C84" s="47" t="s">
        <v>340</v>
      </c>
      <c r="D84" s="82" t="s">
        <v>340</v>
      </c>
      <c r="E84" s="47" t="s">
        <v>340</v>
      </c>
      <c r="F84" s="91"/>
      <c r="G84" s="82">
        <v>0</v>
      </c>
      <c r="H84" s="126" t="str">
        <f t="shared" si="8"/>
        <v/>
      </c>
      <c r="I84" s="126" t="str">
        <f t="shared" si="9"/>
        <v/>
      </c>
      <c r="J84" s="126" t="str">
        <f t="shared" si="10"/>
        <v/>
      </c>
      <c r="K84" s="127" t="str">
        <f t="shared" si="11"/>
        <v/>
      </c>
      <c r="L84" s="51"/>
      <c r="M84" s="44">
        <v>44</v>
      </c>
      <c r="N84" s="81" t="s">
        <v>183</v>
      </c>
      <c r="O84" s="47" t="s">
        <v>340</v>
      </c>
      <c r="P84" s="91">
        <v>1300</v>
      </c>
      <c r="Q84" s="47" t="s">
        <v>340</v>
      </c>
      <c r="R84" s="47"/>
      <c r="S84" s="46">
        <v>1300</v>
      </c>
      <c r="T84" s="126" t="str">
        <f t="shared" si="12"/>
        <v/>
      </c>
      <c r="U84" s="126">
        <f t="shared" si="13"/>
        <v>0</v>
      </c>
      <c r="V84" s="126" t="str">
        <f t="shared" si="14"/>
        <v/>
      </c>
      <c r="W84" s="127" t="str">
        <f t="shared" si="15"/>
        <v/>
      </c>
    </row>
    <row r="85" spans="1:23" ht="15" customHeight="1">
      <c r="A85" s="44">
        <v>45</v>
      </c>
      <c r="B85" s="81" t="s">
        <v>184</v>
      </c>
      <c r="C85" s="47" t="s">
        <v>340</v>
      </c>
      <c r="D85" s="82" t="s">
        <v>340</v>
      </c>
      <c r="E85" s="47" t="s">
        <v>340</v>
      </c>
      <c r="F85" s="91"/>
      <c r="G85" s="82">
        <v>0</v>
      </c>
      <c r="H85" s="126" t="str">
        <f t="shared" si="8"/>
        <v/>
      </c>
      <c r="I85" s="126" t="str">
        <f t="shared" si="9"/>
        <v/>
      </c>
      <c r="J85" s="126" t="str">
        <f t="shared" si="10"/>
        <v/>
      </c>
      <c r="K85" s="127" t="str">
        <f t="shared" si="11"/>
        <v/>
      </c>
      <c r="L85" s="51"/>
      <c r="M85" s="44">
        <v>45</v>
      </c>
      <c r="N85" s="81" t="s">
        <v>184</v>
      </c>
      <c r="O85" s="47" t="s">
        <v>340</v>
      </c>
      <c r="P85" s="91">
        <v>4500</v>
      </c>
      <c r="Q85" s="47">
        <v>79200</v>
      </c>
      <c r="R85" s="47">
        <v>42719</v>
      </c>
      <c r="S85" s="46">
        <v>3500</v>
      </c>
      <c r="T85" s="126" t="str">
        <f t="shared" si="12"/>
        <v/>
      </c>
      <c r="U85" s="126">
        <f t="shared" si="13"/>
        <v>-22.222222222222214</v>
      </c>
      <c r="V85" s="126">
        <f t="shared" si="14"/>
        <v>-95.580808080808083</v>
      </c>
      <c r="W85" s="127">
        <f t="shared" si="15"/>
        <v>-91.806924319389495</v>
      </c>
    </row>
    <row r="86" spans="1:23" ht="15" customHeight="1">
      <c r="A86" s="44">
        <v>46</v>
      </c>
      <c r="B86" s="81" t="s">
        <v>185</v>
      </c>
      <c r="C86" s="47" t="s">
        <v>340</v>
      </c>
      <c r="D86" s="82" t="s">
        <v>340</v>
      </c>
      <c r="E86" s="47" t="s">
        <v>340</v>
      </c>
      <c r="F86" s="91"/>
      <c r="G86" s="82">
        <v>0</v>
      </c>
      <c r="H86" s="126" t="str">
        <f t="shared" si="8"/>
        <v/>
      </c>
      <c r="I86" s="126" t="str">
        <f t="shared" si="9"/>
        <v/>
      </c>
      <c r="J86" s="126" t="str">
        <f t="shared" si="10"/>
        <v/>
      </c>
      <c r="K86" s="127" t="str">
        <f t="shared" si="11"/>
        <v/>
      </c>
      <c r="L86" s="51"/>
      <c r="M86" s="44">
        <v>46</v>
      </c>
      <c r="N86" s="81" t="s">
        <v>185</v>
      </c>
      <c r="O86" s="47">
        <v>1176251</v>
      </c>
      <c r="P86" s="91">
        <v>727255</v>
      </c>
      <c r="Q86" s="47">
        <v>257713</v>
      </c>
      <c r="R86" s="47">
        <v>592183</v>
      </c>
      <c r="S86" s="46">
        <v>684775</v>
      </c>
      <c r="T86" s="126">
        <f t="shared" si="12"/>
        <v>-41.783258845263468</v>
      </c>
      <c r="U86" s="126">
        <f t="shared" si="13"/>
        <v>-5.8411423778454719</v>
      </c>
      <c r="V86" s="126">
        <f t="shared" si="14"/>
        <v>165.7122457928005</v>
      </c>
      <c r="W86" s="127">
        <f t="shared" si="15"/>
        <v>15.635707205374018</v>
      </c>
    </row>
    <row r="87" spans="1:23" ht="15" customHeight="1">
      <c r="A87" s="44">
        <v>47</v>
      </c>
      <c r="B87" s="81" t="s">
        <v>186</v>
      </c>
      <c r="C87" s="47" t="s">
        <v>340</v>
      </c>
      <c r="D87" s="82" t="s">
        <v>340</v>
      </c>
      <c r="E87" s="47" t="s">
        <v>340</v>
      </c>
      <c r="F87" s="91"/>
      <c r="G87" s="82">
        <v>0</v>
      </c>
      <c r="H87" s="126" t="str">
        <f t="shared" si="8"/>
        <v/>
      </c>
      <c r="I87" s="126" t="str">
        <f t="shared" si="9"/>
        <v/>
      </c>
      <c r="J87" s="126" t="str">
        <f t="shared" si="10"/>
        <v/>
      </c>
      <c r="K87" s="127" t="str">
        <f t="shared" si="11"/>
        <v/>
      </c>
      <c r="L87" s="51"/>
      <c r="M87" s="44">
        <v>47</v>
      </c>
      <c r="N87" s="81" t="s">
        <v>186</v>
      </c>
      <c r="O87" s="47">
        <v>38720</v>
      </c>
      <c r="P87" s="91">
        <v>18330</v>
      </c>
      <c r="Q87" s="47">
        <v>42918</v>
      </c>
      <c r="R87" s="47"/>
      <c r="S87" s="46">
        <v>3247</v>
      </c>
      <c r="T87" s="126">
        <f t="shared" si="12"/>
        <v>-91.614152892561989</v>
      </c>
      <c r="U87" s="126">
        <f t="shared" si="13"/>
        <v>-82.285870158210585</v>
      </c>
      <c r="V87" s="126">
        <f t="shared" si="14"/>
        <v>-92.434409804743936</v>
      </c>
      <c r="W87" s="127" t="str">
        <f t="shared" si="15"/>
        <v/>
      </c>
    </row>
    <row r="88" spans="1:23" ht="15" customHeight="1">
      <c r="A88" s="44">
        <v>48</v>
      </c>
      <c r="B88" s="81" t="s">
        <v>187</v>
      </c>
      <c r="C88" s="47" t="s">
        <v>340</v>
      </c>
      <c r="D88" s="82" t="s">
        <v>340</v>
      </c>
      <c r="E88" s="47" t="s">
        <v>340</v>
      </c>
      <c r="F88" s="91"/>
      <c r="G88" s="82">
        <v>0</v>
      </c>
      <c r="H88" s="126" t="str">
        <f t="shared" si="8"/>
        <v/>
      </c>
      <c r="I88" s="126" t="str">
        <f t="shared" si="9"/>
        <v/>
      </c>
      <c r="J88" s="126" t="str">
        <f t="shared" si="10"/>
        <v/>
      </c>
      <c r="K88" s="127" t="str">
        <f t="shared" si="11"/>
        <v/>
      </c>
      <c r="L88" s="51"/>
      <c r="M88" s="44">
        <v>48</v>
      </c>
      <c r="N88" s="81" t="s">
        <v>187</v>
      </c>
      <c r="O88" s="47" t="s">
        <v>340</v>
      </c>
      <c r="P88" s="91">
        <v>19250</v>
      </c>
      <c r="Q88" s="47">
        <v>29593</v>
      </c>
      <c r="R88" s="47"/>
      <c r="S88" s="46">
        <v>27816</v>
      </c>
      <c r="T88" s="126" t="str">
        <f t="shared" si="12"/>
        <v/>
      </c>
      <c r="U88" s="126">
        <f t="shared" si="13"/>
        <v>44.498701298701292</v>
      </c>
      <c r="V88" s="126">
        <f t="shared" si="14"/>
        <v>-6.0047984320616337</v>
      </c>
      <c r="W88" s="127" t="str">
        <f t="shared" si="15"/>
        <v/>
      </c>
    </row>
    <row r="89" spans="1:23" ht="15" customHeight="1">
      <c r="A89" s="44">
        <v>49</v>
      </c>
      <c r="B89" s="81" t="s">
        <v>188</v>
      </c>
      <c r="C89" s="47">
        <v>26173</v>
      </c>
      <c r="D89" s="82">
        <v>14637635</v>
      </c>
      <c r="E89" s="47">
        <v>10663873</v>
      </c>
      <c r="F89" s="91">
        <v>10586236</v>
      </c>
      <c r="G89" s="82">
        <v>11023498</v>
      </c>
      <c r="H89" s="126">
        <f t="shared" si="8"/>
        <v>42017.823711458375</v>
      </c>
      <c r="I89" s="126">
        <f t="shared" si="9"/>
        <v>-24.690716772210806</v>
      </c>
      <c r="J89" s="126">
        <f t="shared" si="10"/>
        <v>3.372367619156762</v>
      </c>
      <c r="K89" s="127">
        <f t="shared" si="11"/>
        <v>4.1304765924356843</v>
      </c>
      <c r="L89" s="51"/>
      <c r="M89" s="44">
        <v>49</v>
      </c>
      <c r="N89" s="81" t="s">
        <v>188</v>
      </c>
      <c r="O89" s="47">
        <v>192011</v>
      </c>
      <c r="P89" s="91">
        <v>116264</v>
      </c>
      <c r="Q89" s="47">
        <v>171239</v>
      </c>
      <c r="R89" s="47">
        <v>198323.99999999997</v>
      </c>
      <c r="S89" s="46">
        <v>428481</v>
      </c>
      <c r="T89" s="126">
        <f t="shared" si="12"/>
        <v>123.15440261235034</v>
      </c>
      <c r="U89" s="126">
        <f t="shared" si="13"/>
        <v>268.54142296841673</v>
      </c>
      <c r="V89" s="126">
        <f t="shared" si="14"/>
        <v>150.22395599133372</v>
      </c>
      <c r="W89" s="127">
        <f t="shared" si="15"/>
        <v>116.05100744236708</v>
      </c>
    </row>
    <row r="90" spans="1:23" ht="15" customHeight="1">
      <c r="A90" s="44">
        <v>50</v>
      </c>
      <c r="B90" s="81" t="s">
        <v>189</v>
      </c>
      <c r="C90" s="47">
        <v>5953</v>
      </c>
      <c r="D90" s="82">
        <v>60685</v>
      </c>
      <c r="E90" s="47">
        <v>505054</v>
      </c>
      <c r="F90" s="91">
        <v>111616</v>
      </c>
      <c r="G90" s="82">
        <v>27263</v>
      </c>
      <c r="H90" s="126">
        <f t="shared" si="8"/>
        <v>357.97077103981189</v>
      </c>
      <c r="I90" s="126">
        <f t="shared" si="9"/>
        <v>-55.074565378594379</v>
      </c>
      <c r="J90" s="126">
        <f t="shared" si="10"/>
        <v>-94.601963354413584</v>
      </c>
      <c r="K90" s="127">
        <f t="shared" si="11"/>
        <v>-75.574290424311926</v>
      </c>
      <c r="L90" s="51"/>
      <c r="M90" s="44">
        <v>50</v>
      </c>
      <c r="N90" s="81" t="s">
        <v>189</v>
      </c>
      <c r="O90" s="47">
        <v>220844</v>
      </c>
      <c r="P90" s="91">
        <v>993914</v>
      </c>
      <c r="Q90" s="47">
        <v>350573</v>
      </c>
      <c r="R90" s="47">
        <v>157701.99999999997</v>
      </c>
      <c r="S90" s="46">
        <v>161337</v>
      </c>
      <c r="T90" s="126">
        <f t="shared" si="12"/>
        <v>-26.9452645306189</v>
      </c>
      <c r="U90" s="126">
        <f t="shared" si="13"/>
        <v>-83.767509060140014</v>
      </c>
      <c r="V90" s="126">
        <f t="shared" si="14"/>
        <v>-53.979057143590637</v>
      </c>
      <c r="W90" s="127">
        <f t="shared" si="15"/>
        <v>2.3049802792608887</v>
      </c>
    </row>
    <row r="91" spans="1:23" ht="15" customHeight="1">
      <c r="A91" s="44">
        <v>51</v>
      </c>
      <c r="B91" s="81" t="s">
        <v>190</v>
      </c>
      <c r="C91" s="47" t="s">
        <v>340</v>
      </c>
      <c r="D91" s="82" t="s">
        <v>340</v>
      </c>
      <c r="E91" s="47" t="s">
        <v>340</v>
      </c>
      <c r="F91" s="91"/>
      <c r="G91" s="82">
        <v>0</v>
      </c>
      <c r="H91" s="126" t="str">
        <f t="shared" si="8"/>
        <v/>
      </c>
      <c r="I91" s="126" t="str">
        <f t="shared" si="9"/>
        <v/>
      </c>
      <c r="J91" s="126" t="str">
        <f t="shared" si="10"/>
        <v/>
      </c>
      <c r="K91" s="127" t="str">
        <f t="shared" si="11"/>
        <v/>
      </c>
      <c r="L91" s="51"/>
      <c r="M91" s="44">
        <v>51</v>
      </c>
      <c r="N91" s="81" t="s">
        <v>190</v>
      </c>
      <c r="O91" s="47">
        <v>84044</v>
      </c>
      <c r="P91" s="91">
        <v>103788</v>
      </c>
      <c r="Q91" s="47">
        <v>6750</v>
      </c>
      <c r="R91" s="47">
        <v>21972</v>
      </c>
      <c r="S91" s="46">
        <v>52405</v>
      </c>
      <c r="T91" s="126">
        <f t="shared" si="12"/>
        <v>-37.64575698443673</v>
      </c>
      <c r="U91" s="126">
        <f t="shared" si="13"/>
        <v>-49.50765021004355</v>
      </c>
      <c r="V91" s="126">
        <f t="shared" si="14"/>
        <v>676.37037037037032</v>
      </c>
      <c r="W91" s="127">
        <f t="shared" si="15"/>
        <v>138.50810121973421</v>
      </c>
    </row>
    <row r="92" spans="1:23" ht="15" customHeight="1">
      <c r="A92" s="44">
        <v>52</v>
      </c>
      <c r="B92" s="81" t="s">
        <v>191</v>
      </c>
      <c r="C92" s="47" t="s">
        <v>340</v>
      </c>
      <c r="D92" s="82" t="s">
        <v>340</v>
      </c>
      <c r="E92" s="47" t="s">
        <v>340</v>
      </c>
      <c r="F92" s="91"/>
      <c r="G92" s="82">
        <v>0</v>
      </c>
      <c r="H92" s="126" t="str">
        <f t="shared" si="8"/>
        <v/>
      </c>
      <c r="I92" s="126" t="str">
        <f t="shared" si="9"/>
        <v/>
      </c>
      <c r="J92" s="126" t="str">
        <f t="shared" si="10"/>
        <v/>
      </c>
      <c r="K92" s="127" t="str">
        <f t="shared" si="11"/>
        <v/>
      </c>
      <c r="L92" s="51"/>
      <c r="M92" s="44">
        <v>52</v>
      </c>
      <c r="N92" s="81" t="s">
        <v>191</v>
      </c>
      <c r="O92" s="47">
        <v>526048</v>
      </c>
      <c r="P92" s="91">
        <v>317718</v>
      </c>
      <c r="Q92" s="47">
        <v>169554</v>
      </c>
      <c r="R92" s="47">
        <v>135445</v>
      </c>
      <c r="S92" s="46">
        <v>693570</v>
      </c>
      <c r="T92" s="126">
        <f t="shared" si="12"/>
        <v>31.8453829308352</v>
      </c>
      <c r="U92" s="126">
        <f t="shared" si="13"/>
        <v>118.29735803448341</v>
      </c>
      <c r="V92" s="126">
        <f t="shared" si="14"/>
        <v>309.05552213454126</v>
      </c>
      <c r="W92" s="127">
        <f t="shared" si="15"/>
        <v>412.06762892687073</v>
      </c>
    </row>
    <row r="93" spans="1:23" ht="15" customHeight="1">
      <c r="A93" s="44">
        <v>53</v>
      </c>
      <c r="B93" s="81" t="s">
        <v>192</v>
      </c>
      <c r="C93" s="47">
        <v>1147</v>
      </c>
      <c r="D93" s="82">
        <v>1715</v>
      </c>
      <c r="E93" s="47">
        <v>19607329</v>
      </c>
      <c r="F93" s="91">
        <v>2031184</v>
      </c>
      <c r="G93" s="82">
        <v>1074397</v>
      </c>
      <c r="H93" s="126">
        <f t="shared" si="8"/>
        <v>93570.183086312114</v>
      </c>
      <c r="I93" s="126">
        <f t="shared" si="9"/>
        <v>62547.055393586001</v>
      </c>
      <c r="J93" s="126">
        <f t="shared" si="10"/>
        <v>-94.520431620237517</v>
      </c>
      <c r="K93" s="127">
        <f t="shared" si="11"/>
        <v>-47.104890546597453</v>
      </c>
      <c r="L93" s="51"/>
      <c r="M93" s="44">
        <v>53</v>
      </c>
      <c r="N93" s="81" t="s">
        <v>192</v>
      </c>
      <c r="O93" s="47">
        <v>2507772</v>
      </c>
      <c r="P93" s="91">
        <v>1182722</v>
      </c>
      <c r="Q93" s="47">
        <v>1141106</v>
      </c>
      <c r="R93" s="47">
        <v>3459016.9999999991</v>
      </c>
      <c r="S93" s="46">
        <v>1634253</v>
      </c>
      <c r="T93" s="126">
        <f t="shared" si="12"/>
        <v>-34.832472808532827</v>
      </c>
      <c r="U93" s="126">
        <f t="shared" si="13"/>
        <v>38.177272427501975</v>
      </c>
      <c r="V93" s="126">
        <f t="shared" si="14"/>
        <v>43.21658110640027</v>
      </c>
      <c r="W93" s="127">
        <f t="shared" si="15"/>
        <v>-52.753831507621953</v>
      </c>
    </row>
    <row r="94" spans="1:23" ht="15" customHeight="1">
      <c r="A94" s="44">
        <v>54</v>
      </c>
      <c r="B94" s="81" t="s">
        <v>193</v>
      </c>
      <c r="C94" s="47" t="s">
        <v>340</v>
      </c>
      <c r="D94" s="82" t="s">
        <v>340</v>
      </c>
      <c r="E94" s="47">
        <v>12960</v>
      </c>
      <c r="F94" s="91"/>
      <c r="G94" s="82">
        <v>0</v>
      </c>
      <c r="H94" s="126" t="str">
        <f t="shared" si="8"/>
        <v/>
      </c>
      <c r="I94" s="126" t="str">
        <f t="shared" si="9"/>
        <v/>
      </c>
      <c r="J94" s="126">
        <f t="shared" si="10"/>
        <v>-100</v>
      </c>
      <c r="K94" s="127" t="str">
        <f t="shared" si="11"/>
        <v/>
      </c>
      <c r="L94" s="51"/>
      <c r="M94" s="44">
        <v>54</v>
      </c>
      <c r="N94" s="81" t="s">
        <v>193</v>
      </c>
      <c r="O94" s="47">
        <v>60110</v>
      </c>
      <c r="P94" s="91">
        <v>291772</v>
      </c>
      <c r="Q94" s="47">
        <v>24512</v>
      </c>
      <c r="R94" s="47">
        <v>139958</v>
      </c>
      <c r="S94" s="46">
        <v>216323</v>
      </c>
      <c r="T94" s="126">
        <f t="shared" si="12"/>
        <v>259.87855598070206</v>
      </c>
      <c r="U94" s="126">
        <f t="shared" si="13"/>
        <v>-25.858889818077131</v>
      </c>
      <c r="V94" s="126">
        <f t="shared" si="14"/>
        <v>782.51876631853781</v>
      </c>
      <c r="W94" s="127">
        <f t="shared" si="15"/>
        <v>54.562797410651768</v>
      </c>
    </row>
    <row r="95" spans="1:23" ht="15" customHeight="1">
      <c r="A95" s="44">
        <v>55</v>
      </c>
      <c r="B95" s="81" t="s">
        <v>194</v>
      </c>
      <c r="C95" s="47" t="s">
        <v>340</v>
      </c>
      <c r="D95" s="82" t="s">
        <v>340</v>
      </c>
      <c r="E95" s="47" t="s">
        <v>340</v>
      </c>
      <c r="F95" s="91"/>
      <c r="G95" s="82">
        <v>0</v>
      </c>
      <c r="H95" s="126" t="str">
        <f t="shared" si="8"/>
        <v/>
      </c>
      <c r="I95" s="126" t="str">
        <f t="shared" si="9"/>
        <v/>
      </c>
      <c r="J95" s="126" t="str">
        <f t="shared" si="10"/>
        <v/>
      </c>
      <c r="K95" s="127" t="str">
        <f t="shared" si="11"/>
        <v/>
      </c>
      <c r="L95" s="51"/>
      <c r="M95" s="44">
        <v>55</v>
      </c>
      <c r="N95" s="81" t="s">
        <v>194</v>
      </c>
      <c r="O95" s="47" t="s">
        <v>340</v>
      </c>
      <c r="P95" s="91" t="s">
        <v>340</v>
      </c>
      <c r="Q95" s="47" t="s">
        <v>340</v>
      </c>
      <c r="R95" s="47"/>
      <c r="S95" s="46">
        <v>0</v>
      </c>
      <c r="T95" s="126" t="str">
        <f t="shared" si="12"/>
        <v/>
      </c>
      <c r="U95" s="126" t="str">
        <f t="shared" si="13"/>
        <v/>
      </c>
      <c r="V95" s="126" t="str">
        <f t="shared" si="14"/>
        <v/>
      </c>
      <c r="W95" s="127" t="str">
        <f t="shared" si="15"/>
        <v/>
      </c>
    </row>
    <row r="96" spans="1:23" ht="15" customHeight="1">
      <c r="A96" s="44">
        <v>56</v>
      </c>
      <c r="B96" s="81" t="s">
        <v>195</v>
      </c>
      <c r="C96" s="47" t="s">
        <v>340</v>
      </c>
      <c r="D96" s="82" t="s">
        <v>340</v>
      </c>
      <c r="E96" s="47" t="s">
        <v>340</v>
      </c>
      <c r="F96" s="91"/>
      <c r="G96" s="82">
        <v>0</v>
      </c>
      <c r="H96" s="126" t="str">
        <f t="shared" si="8"/>
        <v/>
      </c>
      <c r="I96" s="126" t="str">
        <f t="shared" si="9"/>
        <v/>
      </c>
      <c r="J96" s="126" t="str">
        <f t="shared" si="10"/>
        <v/>
      </c>
      <c r="K96" s="127" t="str">
        <f t="shared" si="11"/>
        <v/>
      </c>
      <c r="L96" s="51"/>
      <c r="M96" s="44">
        <v>56</v>
      </c>
      <c r="N96" s="81" t="s">
        <v>195</v>
      </c>
      <c r="O96" s="47" t="s">
        <v>340</v>
      </c>
      <c r="P96" s="91">
        <v>78931</v>
      </c>
      <c r="Q96" s="47">
        <v>473766</v>
      </c>
      <c r="R96" s="47"/>
      <c r="S96" s="46">
        <v>769126</v>
      </c>
      <c r="T96" s="126" t="str">
        <f t="shared" si="12"/>
        <v/>
      </c>
      <c r="U96" s="126">
        <f t="shared" si="13"/>
        <v>874.42829813381309</v>
      </c>
      <c r="V96" s="126">
        <f t="shared" si="14"/>
        <v>62.343013217495553</v>
      </c>
      <c r="W96" s="127" t="str">
        <f t="shared" si="15"/>
        <v/>
      </c>
    </row>
    <row r="97" spans="1:23" ht="15" customHeight="1">
      <c r="A97" s="44">
        <v>57</v>
      </c>
      <c r="B97" s="81" t="s">
        <v>337</v>
      </c>
      <c r="C97" s="47" t="s">
        <v>340</v>
      </c>
      <c r="D97" s="82"/>
      <c r="E97" s="47"/>
      <c r="F97" s="91"/>
      <c r="G97" s="82">
        <v>0</v>
      </c>
      <c r="H97" s="126" t="str">
        <f t="shared" si="8"/>
        <v/>
      </c>
      <c r="I97" s="126" t="str">
        <f t="shared" si="9"/>
        <v/>
      </c>
      <c r="J97" s="126" t="str">
        <f t="shared" si="10"/>
        <v/>
      </c>
      <c r="K97" s="127" t="str">
        <f t="shared" si="11"/>
        <v/>
      </c>
      <c r="L97" s="51"/>
      <c r="M97" s="44">
        <v>57</v>
      </c>
      <c r="N97" s="81" t="s">
        <v>337</v>
      </c>
      <c r="O97" s="47" t="s">
        <v>340</v>
      </c>
      <c r="P97" s="91"/>
      <c r="Q97" s="47"/>
      <c r="S97" s="53">
        <v>0</v>
      </c>
      <c r="T97" s="126" t="str">
        <f t="shared" si="12"/>
        <v/>
      </c>
      <c r="U97" s="126" t="str">
        <f t="shared" si="13"/>
        <v/>
      </c>
      <c r="V97" s="126" t="str">
        <f t="shared" si="14"/>
        <v/>
      </c>
      <c r="W97" s="127" t="str">
        <f t="shared" si="15"/>
        <v/>
      </c>
    </row>
    <row r="98" spans="1:23" ht="15" customHeight="1">
      <c r="A98" s="44">
        <v>58</v>
      </c>
      <c r="B98" s="81" t="s">
        <v>196</v>
      </c>
      <c r="C98" s="47" t="s">
        <v>340</v>
      </c>
      <c r="D98" s="82">
        <v>89898</v>
      </c>
      <c r="E98" s="47">
        <v>65642</v>
      </c>
      <c r="F98" s="91">
        <v>112362</v>
      </c>
      <c r="G98" s="82">
        <v>75467</v>
      </c>
      <c r="H98" s="126" t="str">
        <f t="shared" si="8"/>
        <v/>
      </c>
      <c r="I98" s="126">
        <f t="shared" si="9"/>
        <v>-16.052637433535793</v>
      </c>
      <c r="J98" s="126">
        <f t="shared" si="10"/>
        <v>14.967551262910945</v>
      </c>
      <c r="K98" s="127">
        <f t="shared" si="11"/>
        <v>-32.835834178814906</v>
      </c>
      <c r="L98" s="51"/>
      <c r="M98" s="44">
        <v>58</v>
      </c>
      <c r="N98" s="81" t="s">
        <v>196</v>
      </c>
      <c r="O98" s="47">
        <v>39680</v>
      </c>
      <c r="P98" s="91">
        <v>62318</v>
      </c>
      <c r="Q98" s="47">
        <v>3431</v>
      </c>
      <c r="R98" s="47">
        <v>8018</v>
      </c>
      <c r="S98" s="46">
        <v>365913</v>
      </c>
      <c r="T98" s="126">
        <f t="shared" si="12"/>
        <v>822.15977822580635</v>
      </c>
      <c r="U98" s="126">
        <f t="shared" si="13"/>
        <v>487.17064090631914</v>
      </c>
      <c r="V98" s="126">
        <f t="shared" si="14"/>
        <v>10564.908190032062</v>
      </c>
      <c r="W98" s="127">
        <f t="shared" si="15"/>
        <v>4463.6443003242703</v>
      </c>
    </row>
    <row r="99" spans="1:23" ht="15" customHeight="1">
      <c r="A99" s="44">
        <v>59</v>
      </c>
      <c r="B99" s="81" t="s">
        <v>197</v>
      </c>
      <c r="C99" s="47">
        <v>4086</v>
      </c>
      <c r="D99" s="82" t="s">
        <v>340</v>
      </c>
      <c r="E99" s="47" t="s">
        <v>340</v>
      </c>
      <c r="F99" s="91"/>
      <c r="G99" s="82">
        <v>0</v>
      </c>
      <c r="H99" s="126">
        <f t="shared" si="8"/>
        <v>-100</v>
      </c>
      <c r="I99" s="126" t="str">
        <f t="shared" si="9"/>
        <v/>
      </c>
      <c r="J99" s="126" t="str">
        <f t="shared" si="10"/>
        <v/>
      </c>
      <c r="K99" s="127" t="str">
        <f t="shared" si="11"/>
        <v/>
      </c>
      <c r="L99" s="51"/>
      <c r="M99" s="44">
        <v>59</v>
      </c>
      <c r="N99" s="81" t="s">
        <v>197</v>
      </c>
      <c r="O99" s="47">
        <v>360599</v>
      </c>
      <c r="P99" s="91">
        <v>40220</v>
      </c>
      <c r="Q99" s="47">
        <v>30401</v>
      </c>
      <c r="R99" s="47">
        <v>3900</v>
      </c>
      <c r="S99" s="46">
        <v>1149879</v>
      </c>
      <c r="T99" s="126">
        <f t="shared" si="12"/>
        <v>218.88025202510266</v>
      </c>
      <c r="U99" s="126">
        <f t="shared" si="13"/>
        <v>2758.9731476877178</v>
      </c>
      <c r="V99" s="126">
        <f t="shared" si="14"/>
        <v>3682.3722903851844</v>
      </c>
      <c r="W99" s="127">
        <f t="shared" si="15"/>
        <v>29384.076923076926</v>
      </c>
    </row>
    <row r="100" spans="1:23" ht="15" customHeight="1">
      <c r="A100" s="44">
        <v>60</v>
      </c>
      <c r="B100" s="81" t="s">
        <v>198</v>
      </c>
      <c r="C100" s="47" t="s">
        <v>340</v>
      </c>
      <c r="D100" s="82" t="s">
        <v>340</v>
      </c>
      <c r="E100" s="47" t="s">
        <v>340</v>
      </c>
      <c r="F100" s="91"/>
      <c r="G100" s="82">
        <v>0</v>
      </c>
      <c r="H100" s="126" t="str">
        <f t="shared" si="8"/>
        <v/>
      </c>
      <c r="I100" s="126" t="str">
        <f t="shared" si="9"/>
        <v/>
      </c>
      <c r="J100" s="126" t="str">
        <f t="shared" si="10"/>
        <v/>
      </c>
      <c r="K100" s="127" t="str">
        <f t="shared" si="11"/>
        <v/>
      </c>
      <c r="L100" s="51"/>
      <c r="M100" s="44">
        <v>60</v>
      </c>
      <c r="N100" s="81" t="s">
        <v>198</v>
      </c>
      <c r="O100" s="47">
        <v>80091</v>
      </c>
      <c r="P100" s="91" t="s">
        <v>340</v>
      </c>
      <c r="Q100" s="47">
        <v>23595</v>
      </c>
      <c r="R100" s="47"/>
      <c r="S100" s="46">
        <v>84076</v>
      </c>
      <c r="T100" s="126">
        <f t="shared" si="12"/>
        <v>4.975590266072345</v>
      </c>
      <c r="U100" s="126" t="str">
        <f t="shared" si="13"/>
        <v/>
      </c>
      <c r="V100" s="126">
        <f t="shared" si="14"/>
        <v>256.32973087518542</v>
      </c>
      <c r="W100" s="127" t="str">
        <f t="shared" si="15"/>
        <v/>
      </c>
    </row>
    <row r="101" spans="1:23" ht="15" customHeight="1">
      <c r="A101" s="44">
        <v>61</v>
      </c>
      <c r="B101" s="81" t="s">
        <v>199</v>
      </c>
      <c r="C101" s="47" t="s">
        <v>340</v>
      </c>
      <c r="D101" s="82" t="s">
        <v>340</v>
      </c>
      <c r="E101" s="47" t="s">
        <v>340</v>
      </c>
      <c r="F101" s="91"/>
      <c r="G101" s="82">
        <v>0</v>
      </c>
      <c r="H101" s="126" t="str">
        <f t="shared" si="8"/>
        <v/>
      </c>
      <c r="I101" s="126" t="str">
        <f t="shared" si="9"/>
        <v/>
      </c>
      <c r="J101" s="126" t="str">
        <f t="shared" si="10"/>
        <v/>
      </c>
      <c r="K101" s="127" t="str">
        <f t="shared" si="11"/>
        <v/>
      </c>
      <c r="L101" s="51"/>
      <c r="M101" s="44">
        <v>61</v>
      </c>
      <c r="N101" s="81" t="s">
        <v>199</v>
      </c>
      <c r="O101" s="47">
        <v>13666</v>
      </c>
      <c r="P101" s="91" t="s">
        <v>340</v>
      </c>
      <c r="Q101" s="47">
        <v>32820</v>
      </c>
      <c r="R101" s="47">
        <v>45863</v>
      </c>
      <c r="S101" s="46">
        <v>3249</v>
      </c>
      <c r="T101" s="126">
        <f t="shared" si="12"/>
        <v>-76.225669544855847</v>
      </c>
      <c r="U101" s="126" t="str">
        <f t="shared" si="13"/>
        <v/>
      </c>
      <c r="V101" s="126">
        <f t="shared" si="14"/>
        <v>-90.100548446069467</v>
      </c>
      <c r="W101" s="127">
        <f t="shared" si="15"/>
        <v>-92.915858099121294</v>
      </c>
    </row>
    <row r="102" spans="1:23" ht="15" customHeight="1">
      <c r="A102" s="44">
        <v>62</v>
      </c>
      <c r="B102" s="81" t="s">
        <v>200</v>
      </c>
      <c r="C102" s="161" t="s">
        <v>340</v>
      </c>
      <c r="D102" s="53" t="s">
        <v>340</v>
      </c>
      <c r="E102" s="47" t="s">
        <v>340</v>
      </c>
      <c r="F102" s="91"/>
      <c r="G102" s="82">
        <v>0</v>
      </c>
      <c r="H102" s="126" t="str">
        <f t="shared" si="8"/>
        <v/>
      </c>
      <c r="I102" s="126" t="str">
        <f t="shared" si="9"/>
        <v/>
      </c>
      <c r="J102" s="126" t="str">
        <f t="shared" si="10"/>
        <v/>
      </c>
      <c r="K102" s="127" t="str">
        <f t="shared" si="11"/>
        <v/>
      </c>
      <c r="L102" s="51"/>
      <c r="M102" s="44">
        <v>62</v>
      </c>
      <c r="N102" s="81" t="s">
        <v>200</v>
      </c>
      <c r="O102" s="161" t="s">
        <v>340</v>
      </c>
      <c r="P102" s="53" t="s">
        <v>340</v>
      </c>
      <c r="Q102" s="47">
        <v>9897</v>
      </c>
      <c r="R102" s="47">
        <v>37245</v>
      </c>
      <c r="S102" s="46">
        <v>0</v>
      </c>
      <c r="T102" s="126" t="str">
        <f t="shared" si="12"/>
        <v/>
      </c>
      <c r="U102" s="126" t="str">
        <f t="shared" si="13"/>
        <v/>
      </c>
      <c r="V102" s="126">
        <f t="shared" si="14"/>
        <v>-100</v>
      </c>
      <c r="W102" s="127">
        <f t="shared" si="15"/>
        <v>-100</v>
      </c>
    </row>
    <row r="103" spans="1:23" ht="15" customHeight="1">
      <c r="A103" s="44">
        <v>63</v>
      </c>
      <c r="B103" s="81" t="s">
        <v>334</v>
      </c>
      <c r="C103" s="47"/>
      <c r="D103" s="82"/>
      <c r="E103" s="47" t="s">
        <v>340</v>
      </c>
      <c r="F103" s="91"/>
      <c r="G103" s="82">
        <v>0</v>
      </c>
      <c r="H103" s="126" t="str">
        <f t="shared" si="8"/>
        <v/>
      </c>
      <c r="I103" s="126" t="str">
        <f t="shared" si="9"/>
        <v/>
      </c>
      <c r="J103" s="126" t="str">
        <f t="shared" si="10"/>
        <v/>
      </c>
      <c r="K103" s="127" t="str">
        <f t="shared" si="11"/>
        <v/>
      </c>
      <c r="L103" s="51"/>
      <c r="M103" s="44">
        <v>63</v>
      </c>
      <c r="N103" s="81" t="s">
        <v>334</v>
      </c>
      <c r="O103" s="47"/>
      <c r="P103" s="91"/>
      <c r="Q103" s="47" t="s">
        <v>340</v>
      </c>
      <c r="R103" s="47"/>
      <c r="S103" s="46">
        <v>0</v>
      </c>
      <c r="T103" s="126" t="str">
        <f t="shared" si="12"/>
        <v/>
      </c>
      <c r="U103" s="126" t="str">
        <f t="shared" si="13"/>
        <v/>
      </c>
      <c r="V103" s="126" t="str">
        <f t="shared" si="14"/>
        <v/>
      </c>
      <c r="W103" s="127" t="str">
        <f t="shared" si="15"/>
        <v/>
      </c>
    </row>
    <row r="104" spans="1:23" ht="15" customHeight="1">
      <c r="A104" s="44">
        <v>64</v>
      </c>
      <c r="B104" s="81" t="s">
        <v>201</v>
      </c>
      <c r="C104" s="47" t="s">
        <v>340</v>
      </c>
      <c r="D104" s="82" t="s">
        <v>340</v>
      </c>
      <c r="E104" s="47">
        <v>4597</v>
      </c>
      <c r="F104" s="91">
        <v>22959798</v>
      </c>
      <c r="G104" s="82">
        <v>0</v>
      </c>
      <c r="H104" s="126" t="str">
        <f t="shared" si="8"/>
        <v/>
      </c>
      <c r="I104" s="126" t="str">
        <f t="shared" si="9"/>
        <v/>
      </c>
      <c r="J104" s="126">
        <f t="shared" si="10"/>
        <v>-100</v>
      </c>
      <c r="K104" s="127">
        <f t="shared" si="11"/>
        <v>-100</v>
      </c>
      <c r="L104" s="51"/>
      <c r="M104" s="44">
        <v>64</v>
      </c>
      <c r="N104" s="81" t="s">
        <v>201</v>
      </c>
      <c r="O104" s="47">
        <v>66693</v>
      </c>
      <c r="P104" s="91">
        <v>436652</v>
      </c>
      <c r="Q104" s="47">
        <v>266805</v>
      </c>
      <c r="R104" s="47">
        <v>113509.99999999999</v>
      </c>
      <c r="S104" s="46">
        <v>105991</v>
      </c>
      <c r="T104" s="126">
        <f t="shared" si="12"/>
        <v>58.923725128574233</v>
      </c>
      <c r="U104" s="126">
        <f t="shared" si="13"/>
        <v>-75.726436613138148</v>
      </c>
      <c r="V104" s="126">
        <f t="shared" si="14"/>
        <v>-60.273982871385471</v>
      </c>
      <c r="W104" s="127">
        <f t="shared" si="15"/>
        <v>-6.6240859836137673</v>
      </c>
    </row>
    <row r="105" spans="1:23" ht="15" customHeight="1">
      <c r="A105" s="44">
        <v>65</v>
      </c>
      <c r="B105" s="81" t="s">
        <v>202</v>
      </c>
      <c r="C105" s="47" t="s">
        <v>340</v>
      </c>
      <c r="D105" s="82" t="s">
        <v>340</v>
      </c>
      <c r="E105" s="47" t="s">
        <v>340</v>
      </c>
      <c r="F105" s="91">
        <v>11136</v>
      </c>
      <c r="G105" s="82">
        <v>11136</v>
      </c>
      <c r="H105" s="126" t="str">
        <f t="shared" si="8"/>
        <v/>
      </c>
      <c r="I105" s="126" t="str">
        <f t="shared" si="9"/>
        <v/>
      </c>
      <c r="J105" s="126" t="str">
        <f t="shared" si="10"/>
        <v/>
      </c>
      <c r="K105" s="127">
        <f t="shared" si="11"/>
        <v>0</v>
      </c>
      <c r="L105" s="51"/>
      <c r="M105" s="44">
        <v>65</v>
      </c>
      <c r="N105" s="81" t="s">
        <v>202</v>
      </c>
      <c r="O105" s="47">
        <v>47631</v>
      </c>
      <c r="P105" s="91">
        <v>121773</v>
      </c>
      <c r="Q105" s="47">
        <v>64502</v>
      </c>
      <c r="R105" s="47">
        <v>1607835</v>
      </c>
      <c r="S105" s="46">
        <v>228656</v>
      </c>
      <c r="T105" s="126">
        <f t="shared" si="12"/>
        <v>380.05710566647775</v>
      </c>
      <c r="U105" s="126">
        <f t="shared" si="13"/>
        <v>87.772330483768968</v>
      </c>
      <c r="V105" s="126">
        <f t="shared" si="14"/>
        <v>254.49443428110754</v>
      </c>
      <c r="W105" s="127">
        <f t="shared" si="15"/>
        <v>-85.778640221166967</v>
      </c>
    </row>
    <row r="106" spans="1:23" ht="15" customHeight="1">
      <c r="A106" s="44">
        <v>66</v>
      </c>
      <c r="B106" s="81" t="s">
        <v>203</v>
      </c>
      <c r="C106" s="47" t="s">
        <v>340</v>
      </c>
      <c r="D106" s="82" t="s">
        <v>340</v>
      </c>
      <c r="E106" s="47" t="s">
        <v>340</v>
      </c>
      <c r="F106" s="91"/>
      <c r="G106" s="82">
        <v>0</v>
      </c>
      <c r="H106" s="126" t="str">
        <f t="shared" si="8"/>
        <v/>
      </c>
      <c r="I106" s="126" t="str">
        <f t="shared" si="9"/>
        <v/>
      </c>
      <c r="J106" s="126" t="str">
        <f t="shared" si="10"/>
        <v/>
      </c>
      <c r="K106" s="127" t="str">
        <f t="shared" si="11"/>
        <v/>
      </c>
      <c r="L106" s="51"/>
      <c r="M106" s="44">
        <v>66</v>
      </c>
      <c r="N106" s="81" t="s">
        <v>203</v>
      </c>
      <c r="O106" s="47" t="s">
        <v>340</v>
      </c>
      <c r="P106" s="91" t="s">
        <v>340</v>
      </c>
      <c r="Q106" s="47">
        <v>27778</v>
      </c>
      <c r="R106" s="47">
        <v>2040</v>
      </c>
      <c r="S106" s="46">
        <v>0</v>
      </c>
      <c r="T106" s="126" t="str">
        <f t="shared" si="12"/>
        <v/>
      </c>
      <c r="U106" s="126" t="str">
        <f t="shared" si="13"/>
        <v/>
      </c>
      <c r="V106" s="126">
        <f t="shared" si="14"/>
        <v>-100</v>
      </c>
      <c r="W106" s="127">
        <f t="shared" si="15"/>
        <v>-100</v>
      </c>
    </row>
    <row r="107" spans="1:23" ht="15" customHeight="1">
      <c r="A107" s="44">
        <v>67</v>
      </c>
      <c r="B107" s="81" t="s">
        <v>204</v>
      </c>
      <c r="C107" s="47" t="s">
        <v>340</v>
      </c>
      <c r="D107" s="82" t="s">
        <v>340</v>
      </c>
      <c r="E107" s="47" t="s">
        <v>340</v>
      </c>
      <c r="F107" s="91"/>
      <c r="G107" s="82">
        <v>0</v>
      </c>
      <c r="H107" s="126" t="str">
        <f t="shared" ref="H107:H170" si="16">IFERROR(G107/C107*100-100,"")</f>
        <v/>
      </c>
      <c r="I107" s="126" t="str">
        <f t="shared" ref="I107:I170" si="17">IFERROR(G107/D107*100-100,"")</f>
        <v/>
      </c>
      <c r="J107" s="126" t="str">
        <f t="shared" ref="J107:J170" si="18">IFERROR(G107/E107*100-100,"")</f>
        <v/>
      </c>
      <c r="K107" s="127" t="str">
        <f t="shared" ref="K107:K170" si="19">IFERROR(G107/F107*100-100,"")</f>
        <v/>
      </c>
      <c r="L107" s="51"/>
      <c r="M107" s="44">
        <v>67</v>
      </c>
      <c r="N107" s="81" t="s">
        <v>204</v>
      </c>
      <c r="O107" s="47">
        <v>28265</v>
      </c>
      <c r="P107" s="91">
        <v>35754</v>
      </c>
      <c r="Q107" s="47">
        <v>68322</v>
      </c>
      <c r="R107" s="47"/>
      <c r="S107" s="46">
        <v>0</v>
      </c>
      <c r="T107" s="126">
        <f t="shared" ref="T107:T170" si="20">IFERROR(S107/O107*100-100,"")</f>
        <v>-100</v>
      </c>
      <c r="U107" s="126">
        <f t="shared" ref="U107:U170" si="21">IFERROR(S107/P107*100-100,"")</f>
        <v>-100</v>
      </c>
      <c r="V107" s="126">
        <f t="shared" ref="V107:V170" si="22">IFERROR(S107/Q107*100-100,"")</f>
        <v>-100</v>
      </c>
      <c r="W107" s="127" t="str">
        <f t="shared" ref="W107:W170" si="23">IFERROR(S107/R107*100-100,"")</f>
        <v/>
      </c>
    </row>
    <row r="108" spans="1:23" ht="15" customHeight="1">
      <c r="A108" s="44">
        <v>68</v>
      </c>
      <c r="B108" s="81" t="s">
        <v>205</v>
      </c>
      <c r="C108" s="47" t="s">
        <v>340</v>
      </c>
      <c r="D108" s="82" t="s">
        <v>340</v>
      </c>
      <c r="E108" s="47" t="s">
        <v>340</v>
      </c>
      <c r="F108" s="91"/>
      <c r="G108" s="82">
        <v>0</v>
      </c>
      <c r="H108" s="126" t="str">
        <f t="shared" si="16"/>
        <v/>
      </c>
      <c r="I108" s="126" t="str">
        <f t="shared" si="17"/>
        <v/>
      </c>
      <c r="J108" s="126" t="str">
        <f t="shared" si="18"/>
        <v/>
      </c>
      <c r="K108" s="127" t="str">
        <f t="shared" si="19"/>
        <v/>
      </c>
      <c r="L108" s="51"/>
      <c r="M108" s="44">
        <v>68</v>
      </c>
      <c r="N108" s="81" t="s">
        <v>205</v>
      </c>
      <c r="O108" s="47">
        <v>105351</v>
      </c>
      <c r="P108" s="91">
        <v>24472</v>
      </c>
      <c r="Q108" s="47">
        <v>18300</v>
      </c>
      <c r="R108" s="47">
        <v>48521.999999999985</v>
      </c>
      <c r="S108" s="46">
        <v>29569</v>
      </c>
      <c r="T108" s="126">
        <f t="shared" si="20"/>
        <v>-71.932872018300728</v>
      </c>
      <c r="U108" s="126">
        <f t="shared" si="21"/>
        <v>20.827884929715594</v>
      </c>
      <c r="V108" s="126">
        <f t="shared" si="22"/>
        <v>61.579234972677597</v>
      </c>
      <c r="W108" s="127">
        <f t="shared" si="23"/>
        <v>-39.060632290507378</v>
      </c>
    </row>
    <row r="109" spans="1:23" ht="15" customHeight="1">
      <c r="A109" s="44">
        <v>69</v>
      </c>
      <c r="B109" s="81" t="s">
        <v>206</v>
      </c>
      <c r="C109" s="47" t="s">
        <v>340</v>
      </c>
      <c r="D109" s="82" t="s">
        <v>340</v>
      </c>
      <c r="E109" s="47">
        <v>6256</v>
      </c>
      <c r="F109" s="91"/>
      <c r="G109" s="82">
        <v>0</v>
      </c>
      <c r="H109" s="126" t="str">
        <f t="shared" si="16"/>
        <v/>
      </c>
      <c r="I109" s="126" t="str">
        <f t="shared" si="17"/>
        <v/>
      </c>
      <c r="J109" s="126">
        <f t="shared" si="18"/>
        <v>-100</v>
      </c>
      <c r="K109" s="127" t="str">
        <f t="shared" si="19"/>
        <v/>
      </c>
      <c r="L109" s="51"/>
      <c r="M109" s="44">
        <v>69</v>
      </c>
      <c r="N109" s="81" t="s">
        <v>206</v>
      </c>
      <c r="O109" s="47">
        <v>502400</v>
      </c>
      <c r="P109" s="91">
        <v>738396</v>
      </c>
      <c r="Q109" s="47">
        <v>65055</v>
      </c>
      <c r="R109" s="47">
        <v>963198.00000000035</v>
      </c>
      <c r="S109" s="46">
        <v>938003</v>
      </c>
      <c r="T109" s="126">
        <f t="shared" si="20"/>
        <v>86.704418789808926</v>
      </c>
      <c r="U109" s="126">
        <f t="shared" si="21"/>
        <v>27.032513718925898</v>
      </c>
      <c r="V109" s="126">
        <f t="shared" si="22"/>
        <v>1341.8615018061639</v>
      </c>
      <c r="W109" s="127">
        <f t="shared" si="23"/>
        <v>-2.6157653981839957</v>
      </c>
    </row>
    <row r="110" spans="1:23" ht="15" customHeight="1">
      <c r="A110" s="44">
        <v>70</v>
      </c>
      <c r="B110" s="81" t="s">
        <v>207</v>
      </c>
      <c r="C110" s="47" t="s">
        <v>340</v>
      </c>
      <c r="D110" s="82" t="s">
        <v>340</v>
      </c>
      <c r="E110" s="47" t="s">
        <v>340</v>
      </c>
      <c r="F110" s="91"/>
      <c r="G110" s="82">
        <v>0</v>
      </c>
      <c r="H110" s="126" t="str">
        <f t="shared" si="16"/>
        <v/>
      </c>
      <c r="I110" s="126" t="str">
        <f t="shared" si="17"/>
        <v/>
      </c>
      <c r="J110" s="126" t="str">
        <f t="shared" si="18"/>
        <v/>
      </c>
      <c r="K110" s="127" t="str">
        <f t="shared" si="19"/>
        <v/>
      </c>
      <c r="L110" s="51"/>
      <c r="M110" s="44">
        <v>70</v>
      </c>
      <c r="N110" s="81" t="s">
        <v>207</v>
      </c>
      <c r="O110" s="47">
        <v>1722418</v>
      </c>
      <c r="P110" s="91">
        <v>683123</v>
      </c>
      <c r="Q110" s="47">
        <v>587799</v>
      </c>
      <c r="R110" s="47">
        <v>193654</v>
      </c>
      <c r="S110" s="46">
        <v>29771</v>
      </c>
      <c r="T110" s="126">
        <f t="shared" si="20"/>
        <v>-98.271557775174202</v>
      </c>
      <c r="U110" s="126">
        <f t="shared" si="21"/>
        <v>-95.641926856510466</v>
      </c>
      <c r="V110" s="126">
        <f t="shared" si="22"/>
        <v>-94.935173418124222</v>
      </c>
      <c r="W110" s="127">
        <f t="shared" si="23"/>
        <v>-84.626705361107952</v>
      </c>
    </row>
    <row r="111" spans="1:23" ht="15" customHeight="1">
      <c r="A111" s="44">
        <v>71</v>
      </c>
      <c r="B111" s="81" t="s">
        <v>208</v>
      </c>
      <c r="C111" s="47" t="s">
        <v>340</v>
      </c>
      <c r="D111" s="82" t="s">
        <v>340</v>
      </c>
      <c r="E111" s="47" t="s">
        <v>340</v>
      </c>
      <c r="F111" s="91"/>
      <c r="G111" s="82">
        <v>0</v>
      </c>
      <c r="H111" s="126" t="str">
        <f t="shared" si="16"/>
        <v/>
      </c>
      <c r="I111" s="126" t="str">
        <f t="shared" si="17"/>
        <v/>
      </c>
      <c r="J111" s="126" t="str">
        <f t="shared" si="18"/>
        <v/>
      </c>
      <c r="K111" s="127" t="str">
        <f t="shared" si="19"/>
        <v/>
      </c>
      <c r="L111" s="51"/>
      <c r="M111" s="44">
        <v>71</v>
      </c>
      <c r="N111" s="81" t="s">
        <v>208</v>
      </c>
      <c r="O111" s="47">
        <v>4958</v>
      </c>
      <c r="P111" s="91">
        <v>12852</v>
      </c>
      <c r="Q111" s="47">
        <v>22258</v>
      </c>
      <c r="R111" s="47">
        <v>11059</v>
      </c>
      <c r="S111" s="46">
        <v>173631</v>
      </c>
      <c r="T111" s="126">
        <f t="shared" si="20"/>
        <v>3402.0371117386039</v>
      </c>
      <c r="U111" s="126">
        <f t="shared" si="21"/>
        <v>1251.0037348272642</v>
      </c>
      <c r="V111" s="126">
        <f t="shared" si="22"/>
        <v>680.08356545960999</v>
      </c>
      <c r="W111" s="127">
        <f t="shared" si="23"/>
        <v>1470.0424993218194</v>
      </c>
    </row>
    <row r="112" spans="1:23" ht="15" customHeight="1">
      <c r="A112" s="44">
        <v>72</v>
      </c>
      <c r="B112" s="81" t="s">
        <v>209</v>
      </c>
      <c r="C112" s="47" t="s">
        <v>340</v>
      </c>
      <c r="D112" s="82" t="s">
        <v>340</v>
      </c>
      <c r="E112" s="47" t="s">
        <v>340</v>
      </c>
      <c r="F112" s="91"/>
      <c r="G112" s="82">
        <v>0</v>
      </c>
      <c r="H112" s="126" t="str">
        <f t="shared" si="16"/>
        <v/>
      </c>
      <c r="I112" s="126" t="str">
        <f t="shared" si="17"/>
        <v/>
      </c>
      <c r="J112" s="126" t="str">
        <f t="shared" si="18"/>
        <v/>
      </c>
      <c r="K112" s="127" t="str">
        <f t="shared" si="19"/>
        <v/>
      </c>
      <c r="L112" s="51"/>
      <c r="M112" s="44">
        <v>72</v>
      </c>
      <c r="N112" s="81" t="s">
        <v>209</v>
      </c>
      <c r="O112" s="47" t="s">
        <v>340</v>
      </c>
      <c r="P112" s="91" t="s">
        <v>340</v>
      </c>
      <c r="Q112" s="47">
        <v>18010</v>
      </c>
      <c r="R112" s="47">
        <v>8856</v>
      </c>
      <c r="S112" s="46">
        <v>5271</v>
      </c>
      <c r="T112" s="126" t="str">
        <f t="shared" si="20"/>
        <v/>
      </c>
      <c r="U112" s="126" t="str">
        <f t="shared" si="21"/>
        <v/>
      </c>
      <c r="V112" s="126">
        <f t="shared" si="22"/>
        <v>-70.732926152137708</v>
      </c>
      <c r="W112" s="127">
        <f t="shared" si="23"/>
        <v>-40.481029810298111</v>
      </c>
    </row>
    <row r="113" spans="1:23" ht="15" customHeight="1">
      <c r="A113" s="44">
        <v>73</v>
      </c>
      <c r="B113" s="81" t="s">
        <v>210</v>
      </c>
      <c r="C113" s="47" t="s">
        <v>340</v>
      </c>
      <c r="D113" s="82" t="s">
        <v>340</v>
      </c>
      <c r="E113" s="47" t="s">
        <v>340</v>
      </c>
      <c r="F113" s="91"/>
      <c r="G113" s="82">
        <v>0</v>
      </c>
      <c r="H113" s="126" t="str">
        <f t="shared" si="16"/>
        <v/>
      </c>
      <c r="I113" s="126" t="str">
        <f t="shared" si="17"/>
        <v/>
      </c>
      <c r="J113" s="126" t="str">
        <f t="shared" si="18"/>
        <v/>
      </c>
      <c r="K113" s="127" t="str">
        <f t="shared" si="19"/>
        <v/>
      </c>
      <c r="L113" s="51"/>
      <c r="M113" s="44">
        <v>73</v>
      </c>
      <c r="N113" s="81" t="s">
        <v>210</v>
      </c>
      <c r="O113" s="47">
        <v>12233</v>
      </c>
      <c r="P113" s="91">
        <v>97018</v>
      </c>
      <c r="Q113" s="47">
        <v>21153</v>
      </c>
      <c r="R113" s="47">
        <v>9038</v>
      </c>
      <c r="S113" s="46">
        <v>26360</v>
      </c>
      <c r="T113" s="126">
        <f t="shared" si="20"/>
        <v>115.48271070056404</v>
      </c>
      <c r="U113" s="126">
        <f t="shared" si="21"/>
        <v>-72.829784163763435</v>
      </c>
      <c r="V113" s="126">
        <f t="shared" si="22"/>
        <v>24.615893726658157</v>
      </c>
      <c r="W113" s="127">
        <f t="shared" si="23"/>
        <v>191.65744633768531</v>
      </c>
    </row>
    <row r="114" spans="1:23" ht="15" customHeight="1">
      <c r="A114" s="44">
        <v>74</v>
      </c>
      <c r="B114" s="81" t="s">
        <v>211</v>
      </c>
      <c r="C114" s="47" t="s">
        <v>340</v>
      </c>
      <c r="D114" s="82" t="s">
        <v>340</v>
      </c>
      <c r="E114" s="47" t="s">
        <v>340</v>
      </c>
      <c r="F114" s="91"/>
      <c r="G114" s="82">
        <v>0</v>
      </c>
      <c r="H114" s="126" t="str">
        <f t="shared" si="16"/>
        <v/>
      </c>
      <c r="I114" s="126" t="str">
        <f t="shared" si="17"/>
        <v/>
      </c>
      <c r="J114" s="126" t="str">
        <f t="shared" si="18"/>
        <v/>
      </c>
      <c r="K114" s="127" t="str">
        <f t="shared" si="19"/>
        <v/>
      </c>
      <c r="L114" s="51"/>
      <c r="M114" s="44">
        <v>74</v>
      </c>
      <c r="N114" s="81" t="s">
        <v>211</v>
      </c>
      <c r="O114" s="47">
        <v>37799</v>
      </c>
      <c r="P114" s="91">
        <v>16815</v>
      </c>
      <c r="Q114" s="47" t="s">
        <v>340</v>
      </c>
      <c r="R114" s="47">
        <v>108703</v>
      </c>
      <c r="S114" s="46">
        <v>53015</v>
      </c>
      <c r="T114" s="126">
        <f t="shared" si="20"/>
        <v>40.255033201936556</v>
      </c>
      <c r="U114" s="126">
        <f t="shared" si="21"/>
        <v>215.28397264347308</v>
      </c>
      <c r="V114" s="126" t="str">
        <f t="shared" si="22"/>
        <v/>
      </c>
      <c r="W114" s="127">
        <f t="shared" si="23"/>
        <v>-51.229496886010509</v>
      </c>
    </row>
    <row r="115" spans="1:23" ht="15" customHeight="1">
      <c r="A115" s="44">
        <v>75</v>
      </c>
      <c r="B115" s="81" t="s">
        <v>212</v>
      </c>
      <c r="C115" s="47" t="s">
        <v>340</v>
      </c>
      <c r="D115" s="82">
        <v>14840</v>
      </c>
      <c r="E115" s="47">
        <v>264603</v>
      </c>
      <c r="F115" s="91">
        <v>280018</v>
      </c>
      <c r="G115" s="82">
        <v>644333</v>
      </c>
      <c r="H115" s="126" t="str">
        <f t="shared" si="16"/>
        <v/>
      </c>
      <c r="I115" s="126">
        <f t="shared" si="17"/>
        <v>4241.8665768194069</v>
      </c>
      <c r="J115" s="126">
        <f t="shared" si="18"/>
        <v>143.50933284958978</v>
      </c>
      <c r="K115" s="127">
        <f t="shared" si="19"/>
        <v>130.10413616267527</v>
      </c>
      <c r="L115" s="51"/>
      <c r="M115" s="44">
        <v>75</v>
      </c>
      <c r="N115" s="81" t="s">
        <v>212</v>
      </c>
      <c r="O115" s="47">
        <v>96215</v>
      </c>
      <c r="P115" s="91">
        <v>97574</v>
      </c>
      <c r="Q115" s="47">
        <v>186871</v>
      </c>
      <c r="R115" s="47">
        <v>139549</v>
      </c>
      <c r="S115" s="46">
        <v>255298</v>
      </c>
      <c r="T115" s="126">
        <f t="shared" si="20"/>
        <v>165.34116302031907</v>
      </c>
      <c r="U115" s="126">
        <f t="shared" si="21"/>
        <v>161.64552032303686</v>
      </c>
      <c r="V115" s="126">
        <f t="shared" si="22"/>
        <v>36.617238629856956</v>
      </c>
      <c r="W115" s="127">
        <f t="shared" si="23"/>
        <v>82.945058724892334</v>
      </c>
    </row>
    <row r="116" spans="1:23" ht="15" customHeight="1">
      <c r="A116" s="44">
        <v>76</v>
      </c>
      <c r="B116" s="81" t="s">
        <v>213</v>
      </c>
      <c r="C116" s="47" t="s">
        <v>340</v>
      </c>
      <c r="D116" s="82" t="s">
        <v>340</v>
      </c>
      <c r="E116" s="47" t="s">
        <v>340</v>
      </c>
      <c r="F116" s="91"/>
      <c r="G116" s="82">
        <v>0</v>
      </c>
      <c r="H116" s="126" t="str">
        <f t="shared" si="16"/>
        <v/>
      </c>
      <c r="I116" s="126" t="str">
        <f t="shared" si="17"/>
        <v/>
      </c>
      <c r="J116" s="126" t="str">
        <f t="shared" si="18"/>
        <v/>
      </c>
      <c r="K116" s="127" t="str">
        <f t="shared" si="19"/>
        <v/>
      </c>
      <c r="L116" s="51"/>
      <c r="M116" s="44">
        <v>76</v>
      </c>
      <c r="N116" s="81" t="s">
        <v>213</v>
      </c>
      <c r="O116" s="47" t="s">
        <v>340</v>
      </c>
      <c r="P116" s="91" t="s">
        <v>340</v>
      </c>
      <c r="Q116" s="47" t="s">
        <v>340</v>
      </c>
      <c r="R116" s="53">
        <v>1468</v>
      </c>
      <c r="S116" s="53">
        <v>10971</v>
      </c>
      <c r="T116" s="126" t="str">
        <f t="shared" si="20"/>
        <v/>
      </c>
      <c r="U116" s="126" t="str">
        <f t="shared" si="21"/>
        <v/>
      </c>
      <c r="V116" s="126" t="str">
        <f t="shared" si="22"/>
        <v/>
      </c>
      <c r="W116" s="127">
        <f t="shared" si="23"/>
        <v>647.34332425068123</v>
      </c>
    </row>
    <row r="117" spans="1:23" ht="15" customHeight="1">
      <c r="A117" s="44">
        <v>77</v>
      </c>
      <c r="B117" s="81" t="s">
        <v>214</v>
      </c>
      <c r="C117" s="47" t="s">
        <v>340</v>
      </c>
      <c r="D117" s="82" t="s">
        <v>340</v>
      </c>
      <c r="E117" s="47" t="s">
        <v>340</v>
      </c>
      <c r="F117" s="91"/>
      <c r="G117" s="82">
        <v>0</v>
      </c>
      <c r="H117" s="126" t="str">
        <f t="shared" si="16"/>
        <v/>
      </c>
      <c r="I117" s="126" t="str">
        <f t="shared" si="17"/>
        <v/>
      </c>
      <c r="J117" s="126" t="str">
        <f t="shared" si="18"/>
        <v/>
      </c>
      <c r="K117" s="127" t="str">
        <f t="shared" si="19"/>
        <v/>
      </c>
      <c r="L117" s="51"/>
      <c r="M117" s="44">
        <v>77</v>
      </c>
      <c r="N117" s="81" t="s">
        <v>214</v>
      </c>
      <c r="O117" s="47">
        <v>3780</v>
      </c>
      <c r="P117" s="91">
        <v>113020</v>
      </c>
      <c r="Q117" s="47">
        <v>79340</v>
      </c>
      <c r="R117" s="47">
        <v>76490</v>
      </c>
      <c r="S117" s="46">
        <v>50530</v>
      </c>
      <c r="T117" s="126">
        <f t="shared" si="20"/>
        <v>1236.7724867724867</v>
      </c>
      <c r="U117" s="126">
        <f t="shared" si="21"/>
        <v>-55.291098920545032</v>
      </c>
      <c r="V117" s="126">
        <f t="shared" si="22"/>
        <v>-36.312074615578524</v>
      </c>
      <c r="W117" s="127">
        <f t="shared" si="23"/>
        <v>-33.939077003529874</v>
      </c>
    </row>
    <row r="118" spans="1:23" ht="15" customHeight="1">
      <c r="A118" s="44">
        <v>78</v>
      </c>
      <c r="B118" s="81" t="s">
        <v>215</v>
      </c>
      <c r="C118" s="47">
        <v>17604</v>
      </c>
      <c r="D118" s="82">
        <v>73489</v>
      </c>
      <c r="E118" s="47">
        <v>116350</v>
      </c>
      <c r="F118" s="91">
        <v>149363</v>
      </c>
      <c r="G118" s="82">
        <v>117103</v>
      </c>
      <c r="H118" s="126">
        <f t="shared" si="16"/>
        <v>565.20677118836625</v>
      </c>
      <c r="I118" s="126">
        <f t="shared" si="17"/>
        <v>59.347657472546899</v>
      </c>
      <c r="J118" s="126">
        <f t="shared" si="18"/>
        <v>0.64718521701760778</v>
      </c>
      <c r="K118" s="127">
        <f t="shared" si="19"/>
        <v>-21.59838782027677</v>
      </c>
      <c r="L118" s="51"/>
      <c r="M118" s="44">
        <v>78</v>
      </c>
      <c r="N118" s="81" t="s">
        <v>215</v>
      </c>
      <c r="O118" s="47" t="s">
        <v>340</v>
      </c>
      <c r="P118" s="91">
        <v>4847</v>
      </c>
      <c r="Q118" s="47">
        <v>18791</v>
      </c>
      <c r="R118" s="47">
        <v>12454</v>
      </c>
      <c r="S118" s="46">
        <v>0</v>
      </c>
      <c r="T118" s="126" t="str">
        <f t="shared" si="20"/>
        <v/>
      </c>
      <c r="U118" s="126">
        <f t="shared" si="21"/>
        <v>-100</v>
      </c>
      <c r="V118" s="126">
        <f t="shared" si="22"/>
        <v>-100</v>
      </c>
      <c r="W118" s="127">
        <f t="shared" si="23"/>
        <v>-100</v>
      </c>
    </row>
    <row r="119" spans="1:23" ht="15" customHeight="1">
      <c r="A119" s="44">
        <v>79</v>
      </c>
      <c r="B119" s="81" t="s">
        <v>216</v>
      </c>
      <c r="C119" s="47" t="s">
        <v>340</v>
      </c>
      <c r="D119" s="82" t="s">
        <v>340</v>
      </c>
      <c r="E119" s="47" t="s">
        <v>340</v>
      </c>
      <c r="F119" s="91"/>
      <c r="G119" s="82">
        <v>0</v>
      </c>
      <c r="H119" s="126" t="str">
        <f t="shared" si="16"/>
        <v/>
      </c>
      <c r="I119" s="126" t="str">
        <f t="shared" si="17"/>
        <v/>
      </c>
      <c r="J119" s="126" t="str">
        <f t="shared" si="18"/>
        <v/>
      </c>
      <c r="K119" s="127" t="str">
        <f t="shared" si="19"/>
        <v/>
      </c>
      <c r="L119" s="51"/>
      <c r="M119" s="44">
        <v>79</v>
      </c>
      <c r="N119" s="81" t="s">
        <v>216</v>
      </c>
      <c r="O119" s="47" t="s">
        <v>340</v>
      </c>
      <c r="P119" s="91" t="s">
        <v>340</v>
      </c>
      <c r="Q119" s="47" t="s">
        <v>340</v>
      </c>
      <c r="R119" s="47"/>
      <c r="S119" s="46">
        <v>0</v>
      </c>
      <c r="T119" s="126" t="str">
        <f t="shared" si="20"/>
        <v/>
      </c>
      <c r="U119" s="126" t="str">
        <f t="shared" si="21"/>
        <v/>
      </c>
      <c r="V119" s="126" t="str">
        <f t="shared" si="22"/>
        <v/>
      </c>
      <c r="W119" s="127" t="str">
        <f t="shared" si="23"/>
        <v/>
      </c>
    </row>
    <row r="120" spans="1:23" ht="15" customHeight="1">
      <c r="A120" s="44">
        <v>80</v>
      </c>
      <c r="B120" s="81" t="s">
        <v>62</v>
      </c>
      <c r="C120" s="47">
        <v>4020723</v>
      </c>
      <c r="D120" s="82">
        <v>5059319</v>
      </c>
      <c r="E120" s="47">
        <v>3767235</v>
      </c>
      <c r="F120" s="91">
        <v>3468426</v>
      </c>
      <c r="G120" s="82">
        <v>2982365</v>
      </c>
      <c r="H120" s="126">
        <f t="shared" si="16"/>
        <v>-25.825156321387965</v>
      </c>
      <c r="I120" s="126">
        <f t="shared" si="17"/>
        <v>-41.052046728028024</v>
      </c>
      <c r="J120" s="126">
        <f t="shared" si="18"/>
        <v>-20.834113082937492</v>
      </c>
      <c r="K120" s="127">
        <f t="shared" si="19"/>
        <v>-14.013878341357142</v>
      </c>
      <c r="L120" s="51"/>
      <c r="M120" s="44">
        <v>80</v>
      </c>
      <c r="N120" s="81" t="s">
        <v>62</v>
      </c>
      <c r="O120" s="47">
        <v>7118941</v>
      </c>
      <c r="P120" s="91">
        <v>5148738</v>
      </c>
      <c r="Q120" s="47">
        <v>3041071</v>
      </c>
      <c r="R120" s="47">
        <v>2899380.0000000009</v>
      </c>
      <c r="S120" s="46">
        <v>2590642</v>
      </c>
      <c r="T120" s="126">
        <f t="shared" si="20"/>
        <v>-63.609166026239016</v>
      </c>
      <c r="U120" s="126">
        <f t="shared" si="21"/>
        <v>-49.683941967915246</v>
      </c>
      <c r="V120" s="126">
        <f t="shared" si="22"/>
        <v>-14.81152528171819</v>
      </c>
      <c r="W120" s="127">
        <f t="shared" si="23"/>
        <v>-10.648414488614833</v>
      </c>
    </row>
    <row r="121" spans="1:23" ht="15" customHeight="1">
      <c r="A121" s="44">
        <v>81</v>
      </c>
      <c r="B121" s="81" t="s">
        <v>217</v>
      </c>
      <c r="C121" s="47">
        <v>32591</v>
      </c>
      <c r="D121" s="82" t="s">
        <v>340</v>
      </c>
      <c r="E121" s="47">
        <v>9546</v>
      </c>
      <c r="F121" s="91"/>
      <c r="G121" s="82">
        <v>2901</v>
      </c>
      <c r="H121" s="126">
        <f t="shared" si="16"/>
        <v>-91.098769598969042</v>
      </c>
      <c r="I121" s="126" t="str">
        <f t="shared" si="17"/>
        <v/>
      </c>
      <c r="J121" s="126">
        <f t="shared" si="18"/>
        <v>-69.610307982400997</v>
      </c>
      <c r="K121" s="127" t="str">
        <f t="shared" si="19"/>
        <v/>
      </c>
      <c r="L121" s="51"/>
      <c r="M121" s="44">
        <v>81</v>
      </c>
      <c r="N121" s="81" t="s">
        <v>217</v>
      </c>
      <c r="O121" s="47">
        <v>29351</v>
      </c>
      <c r="P121" s="91">
        <v>19980</v>
      </c>
      <c r="Q121" s="47">
        <v>1320223</v>
      </c>
      <c r="R121" s="47">
        <v>30739</v>
      </c>
      <c r="S121" s="46">
        <v>24309</v>
      </c>
      <c r="T121" s="126">
        <f t="shared" si="20"/>
        <v>-17.178290347858677</v>
      </c>
      <c r="U121" s="126">
        <f t="shared" si="21"/>
        <v>21.666666666666657</v>
      </c>
      <c r="V121" s="126">
        <f t="shared" si="22"/>
        <v>-98.158720155610069</v>
      </c>
      <c r="W121" s="127">
        <f t="shared" si="23"/>
        <v>-20.918051986076321</v>
      </c>
    </row>
    <row r="122" spans="1:23" ht="15" customHeight="1">
      <c r="A122" s="44">
        <v>82</v>
      </c>
      <c r="B122" s="81" t="s">
        <v>218</v>
      </c>
      <c r="C122" s="47" t="s">
        <v>340</v>
      </c>
      <c r="D122" s="82" t="s">
        <v>340</v>
      </c>
      <c r="E122" s="47" t="s">
        <v>340</v>
      </c>
      <c r="F122" s="91"/>
      <c r="G122" s="82">
        <v>0</v>
      </c>
      <c r="H122" s="126" t="str">
        <f t="shared" si="16"/>
        <v/>
      </c>
      <c r="I122" s="126" t="str">
        <f t="shared" si="17"/>
        <v/>
      </c>
      <c r="J122" s="126" t="str">
        <f t="shared" si="18"/>
        <v/>
      </c>
      <c r="K122" s="127" t="str">
        <f t="shared" si="19"/>
        <v/>
      </c>
      <c r="L122" s="51"/>
      <c r="M122" s="44">
        <v>82</v>
      </c>
      <c r="N122" s="81" t="s">
        <v>218</v>
      </c>
      <c r="O122" s="47" t="s">
        <v>340</v>
      </c>
      <c r="P122" s="91" t="s">
        <v>340</v>
      </c>
      <c r="Q122" s="47" t="s">
        <v>340</v>
      </c>
      <c r="R122" s="47"/>
      <c r="S122" s="46">
        <v>0</v>
      </c>
      <c r="T122" s="126" t="str">
        <f t="shared" si="20"/>
        <v/>
      </c>
      <c r="U122" s="126" t="str">
        <f t="shared" si="21"/>
        <v/>
      </c>
      <c r="V122" s="126" t="str">
        <f t="shared" si="22"/>
        <v/>
      </c>
      <c r="W122" s="127" t="str">
        <f t="shared" si="23"/>
        <v/>
      </c>
    </row>
    <row r="123" spans="1:23" ht="15" customHeight="1">
      <c r="A123" s="44">
        <v>83</v>
      </c>
      <c r="B123" s="81" t="s">
        <v>219</v>
      </c>
      <c r="C123" s="47" t="s">
        <v>340</v>
      </c>
      <c r="D123" s="82" t="s">
        <v>340</v>
      </c>
      <c r="E123" s="47" t="s">
        <v>340</v>
      </c>
      <c r="F123" s="91"/>
      <c r="G123" s="82">
        <v>0</v>
      </c>
      <c r="H123" s="126" t="str">
        <f t="shared" si="16"/>
        <v/>
      </c>
      <c r="I123" s="126" t="str">
        <f t="shared" si="17"/>
        <v/>
      </c>
      <c r="J123" s="126" t="str">
        <f t="shared" si="18"/>
        <v/>
      </c>
      <c r="K123" s="127" t="str">
        <f t="shared" si="19"/>
        <v/>
      </c>
      <c r="L123" s="51"/>
      <c r="M123" s="44">
        <v>83</v>
      </c>
      <c r="N123" s="81" t="s">
        <v>219</v>
      </c>
      <c r="O123" s="47" t="s">
        <v>340</v>
      </c>
      <c r="P123" s="91" t="s">
        <v>340</v>
      </c>
      <c r="Q123" s="47" t="s">
        <v>340</v>
      </c>
      <c r="R123" s="47"/>
      <c r="S123" s="46">
        <v>0</v>
      </c>
      <c r="T123" s="126" t="str">
        <f t="shared" si="20"/>
        <v/>
      </c>
      <c r="U123" s="126" t="str">
        <f t="shared" si="21"/>
        <v/>
      </c>
      <c r="V123" s="126" t="str">
        <f t="shared" si="22"/>
        <v/>
      </c>
      <c r="W123" s="127" t="str">
        <f t="shared" si="23"/>
        <v/>
      </c>
    </row>
    <row r="124" spans="1:23" ht="15" customHeight="1">
      <c r="A124" s="44">
        <v>84</v>
      </c>
      <c r="B124" s="81" t="s">
        <v>220</v>
      </c>
      <c r="C124" s="47" t="s">
        <v>340</v>
      </c>
      <c r="D124" s="82" t="s">
        <v>340</v>
      </c>
      <c r="E124" s="47" t="s">
        <v>340</v>
      </c>
      <c r="F124" s="91"/>
      <c r="G124" s="82"/>
      <c r="H124" s="126" t="str">
        <f t="shared" si="16"/>
        <v/>
      </c>
      <c r="I124" s="126" t="str">
        <f t="shared" si="17"/>
        <v/>
      </c>
      <c r="J124" s="126" t="str">
        <f t="shared" si="18"/>
        <v/>
      </c>
      <c r="K124" s="127" t="str">
        <f t="shared" si="19"/>
        <v/>
      </c>
      <c r="L124" s="51"/>
      <c r="M124" s="44">
        <v>84</v>
      </c>
      <c r="N124" s="81" t="s">
        <v>220</v>
      </c>
      <c r="O124" s="47" t="s">
        <v>340</v>
      </c>
      <c r="P124" s="91" t="s">
        <v>340</v>
      </c>
      <c r="Q124" s="47" t="s">
        <v>340</v>
      </c>
      <c r="T124" s="126" t="str">
        <f t="shared" si="20"/>
        <v/>
      </c>
      <c r="U124" s="126" t="str">
        <f t="shared" si="21"/>
        <v/>
      </c>
      <c r="V124" s="126" t="str">
        <f t="shared" si="22"/>
        <v/>
      </c>
      <c r="W124" s="127" t="str">
        <f t="shared" si="23"/>
        <v/>
      </c>
    </row>
    <row r="125" spans="1:23" ht="15" customHeight="1">
      <c r="A125" s="44">
        <v>85</v>
      </c>
      <c r="B125" s="81" t="s">
        <v>52</v>
      </c>
      <c r="C125" s="47">
        <v>17127504</v>
      </c>
      <c r="D125" s="82">
        <v>13286042</v>
      </c>
      <c r="E125" s="47">
        <v>32828629</v>
      </c>
      <c r="F125" s="91">
        <v>30350166.000000004</v>
      </c>
      <c r="G125" s="82">
        <v>14551963.000000002</v>
      </c>
      <c r="H125" s="126">
        <f t="shared" si="16"/>
        <v>-15.037456712898717</v>
      </c>
      <c r="I125" s="126">
        <f t="shared" si="17"/>
        <v>9.5282026054110105</v>
      </c>
      <c r="J125" s="126">
        <f t="shared" si="18"/>
        <v>-55.672949363800718</v>
      </c>
      <c r="K125" s="127">
        <f t="shared" si="19"/>
        <v>-52.053102444316117</v>
      </c>
      <c r="L125" s="51"/>
      <c r="M125" s="44">
        <v>85</v>
      </c>
      <c r="N125" s="81" t="s">
        <v>52</v>
      </c>
      <c r="O125" s="47">
        <v>30672911</v>
      </c>
      <c r="P125" s="91">
        <v>43517749</v>
      </c>
      <c r="Q125" s="47">
        <v>97241486.000000015</v>
      </c>
      <c r="R125" s="53">
        <v>65884180.999999955</v>
      </c>
      <c r="S125" s="53">
        <v>175501262.00000003</v>
      </c>
      <c r="T125" s="126">
        <f t="shared" si="20"/>
        <v>472.17021886184853</v>
      </c>
      <c r="U125" s="126">
        <f t="shared" si="21"/>
        <v>303.28662679680428</v>
      </c>
      <c r="V125" s="126">
        <f t="shared" si="22"/>
        <v>80.479823189867744</v>
      </c>
      <c r="W125" s="127">
        <f t="shared" si="23"/>
        <v>166.37845281859109</v>
      </c>
    </row>
    <row r="126" spans="1:23" ht="15" customHeight="1">
      <c r="A126" s="44">
        <v>86</v>
      </c>
      <c r="B126" s="81" t="s">
        <v>75</v>
      </c>
      <c r="C126" s="47">
        <v>625071</v>
      </c>
      <c r="D126" s="82">
        <v>230645</v>
      </c>
      <c r="E126" s="47">
        <v>373120</v>
      </c>
      <c r="F126" s="91">
        <v>297031.00000000006</v>
      </c>
      <c r="G126" s="82">
        <v>137872</v>
      </c>
      <c r="H126" s="126">
        <f t="shared" si="16"/>
        <v>-77.942985676827107</v>
      </c>
      <c r="I126" s="126">
        <f t="shared" si="17"/>
        <v>-40.223286869431377</v>
      </c>
      <c r="J126" s="126">
        <f t="shared" si="18"/>
        <v>-63.048885077186959</v>
      </c>
      <c r="K126" s="127">
        <f t="shared" si="19"/>
        <v>-53.583296019607388</v>
      </c>
      <c r="L126" s="51"/>
      <c r="M126" s="44">
        <v>86</v>
      </c>
      <c r="N126" s="81" t="s">
        <v>75</v>
      </c>
      <c r="O126" s="47">
        <v>3700537</v>
      </c>
      <c r="P126" s="91">
        <v>4143558</v>
      </c>
      <c r="Q126" s="47">
        <v>8485616</v>
      </c>
      <c r="R126" s="47">
        <v>4040131.9999999995</v>
      </c>
      <c r="S126" s="46">
        <v>9802474.0000000019</v>
      </c>
      <c r="T126" s="126">
        <f t="shared" si="20"/>
        <v>164.89328440710096</v>
      </c>
      <c r="U126" s="126">
        <f t="shared" si="21"/>
        <v>136.57142002115097</v>
      </c>
      <c r="V126" s="126">
        <f t="shared" si="22"/>
        <v>15.518708364837636</v>
      </c>
      <c r="W126" s="127">
        <f t="shared" si="23"/>
        <v>142.62756761412754</v>
      </c>
    </row>
    <row r="127" spans="1:23" ht="15" customHeight="1">
      <c r="A127" s="44">
        <v>87</v>
      </c>
      <c r="B127" s="81" t="s">
        <v>221</v>
      </c>
      <c r="C127" s="161" t="s">
        <v>340</v>
      </c>
      <c r="D127" s="53" t="s">
        <v>340</v>
      </c>
      <c r="E127" s="47" t="s">
        <v>340</v>
      </c>
      <c r="F127" s="91"/>
      <c r="G127" s="82">
        <v>0</v>
      </c>
      <c r="H127" s="126" t="str">
        <f t="shared" si="16"/>
        <v/>
      </c>
      <c r="I127" s="126" t="str">
        <f t="shared" si="17"/>
        <v/>
      </c>
      <c r="J127" s="126" t="str">
        <f t="shared" si="18"/>
        <v/>
      </c>
      <c r="K127" s="127" t="str">
        <f t="shared" si="19"/>
        <v/>
      </c>
      <c r="L127" s="51"/>
      <c r="M127" s="44">
        <v>87</v>
      </c>
      <c r="N127" s="81" t="s">
        <v>221</v>
      </c>
      <c r="O127" s="161" t="s">
        <v>340</v>
      </c>
      <c r="P127" s="53" t="s">
        <v>340</v>
      </c>
      <c r="Q127" s="47" t="s">
        <v>340</v>
      </c>
      <c r="R127" s="47"/>
      <c r="S127" s="46">
        <v>0</v>
      </c>
      <c r="T127" s="126" t="str">
        <f t="shared" si="20"/>
        <v/>
      </c>
      <c r="U127" s="126" t="str">
        <f t="shared" si="21"/>
        <v/>
      </c>
      <c r="V127" s="126" t="str">
        <f t="shared" si="22"/>
        <v/>
      </c>
      <c r="W127" s="127" t="str">
        <f t="shared" si="23"/>
        <v/>
      </c>
    </row>
    <row r="128" spans="1:23" ht="15" customHeight="1">
      <c r="A128" s="44">
        <v>88</v>
      </c>
      <c r="B128" s="81" t="s">
        <v>335</v>
      </c>
      <c r="C128" s="47"/>
      <c r="D128" s="82"/>
      <c r="E128" s="47" t="s">
        <v>340</v>
      </c>
      <c r="F128" s="91"/>
      <c r="G128" s="82">
        <v>0</v>
      </c>
      <c r="H128" s="126" t="str">
        <f t="shared" si="16"/>
        <v/>
      </c>
      <c r="I128" s="126" t="str">
        <f t="shared" si="17"/>
        <v/>
      </c>
      <c r="J128" s="126" t="str">
        <f t="shared" si="18"/>
        <v/>
      </c>
      <c r="K128" s="127" t="str">
        <f t="shared" si="19"/>
        <v/>
      </c>
      <c r="L128" s="51"/>
      <c r="M128" s="44">
        <v>88</v>
      </c>
      <c r="N128" s="81" t="s">
        <v>335</v>
      </c>
      <c r="O128" s="47"/>
      <c r="P128" s="91"/>
      <c r="Q128" s="47" t="s">
        <v>340</v>
      </c>
      <c r="S128" s="53">
        <v>0</v>
      </c>
      <c r="T128" s="126" t="str">
        <f t="shared" si="20"/>
        <v/>
      </c>
      <c r="U128" s="126" t="str">
        <f t="shared" si="21"/>
        <v/>
      </c>
      <c r="V128" s="126" t="str">
        <f t="shared" si="22"/>
        <v/>
      </c>
      <c r="W128" s="127" t="str">
        <f t="shared" si="23"/>
        <v/>
      </c>
    </row>
    <row r="129" spans="1:23" ht="15" customHeight="1">
      <c r="A129" s="44">
        <v>89</v>
      </c>
      <c r="B129" s="81" t="s">
        <v>81</v>
      </c>
      <c r="C129" s="47">
        <v>5216656</v>
      </c>
      <c r="D129" s="82">
        <v>5996713</v>
      </c>
      <c r="E129" s="47">
        <v>7701579</v>
      </c>
      <c r="F129" s="91">
        <v>8275762.9999999991</v>
      </c>
      <c r="G129" s="82">
        <v>9127596</v>
      </c>
      <c r="H129" s="126">
        <f t="shared" si="16"/>
        <v>74.970249140445532</v>
      </c>
      <c r="I129" s="126">
        <f t="shared" si="17"/>
        <v>52.209985703834747</v>
      </c>
      <c r="J129" s="126">
        <f t="shared" si="18"/>
        <v>18.515904335980977</v>
      </c>
      <c r="K129" s="127">
        <f t="shared" si="19"/>
        <v>10.293105300381384</v>
      </c>
      <c r="L129" s="51"/>
      <c r="M129" s="44">
        <v>89</v>
      </c>
      <c r="N129" s="81" t="s">
        <v>81</v>
      </c>
      <c r="O129" s="47">
        <v>5846876</v>
      </c>
      <c r="P129" s="91">
        <v>4420070</v>
      </c>
      <c r="Q129" s="47">
        <v>8935693.9999999981</v>
      </c>
      <c r="R129" s="53">
        <v>7459691.0000000019</v>
      </c>
      <c r="S129" s="53">
        <v>5740435</v>
      </c>
      <c r="T129" s="126">
        <f t="shared" si="20"/>
        <v>-1.8204764390419683</v>
      </c>
      <c r="U129" s="126">
        <f t="shared" si="21"/>
        <v>29.87203822563896</v>
      </c>
      <c r="V129" s="126">
        <f t="shared" si="22"/>
        <v>-35.758375342754562</v>
      </c>
      <c r="W129" s="127">
        <f t="shared" si="23"/>
        <v>-23.047281717164978</v>
      </c>
    </row>
    <row r="130" spans="1:23" ht="15" customHeight="1">
      <c r="A130" s="44">
        <v>90</v>
      </c>
      <c r="B130" s="81" t="s">
        <v>222</v>
      </c>
      <c r="C130" s="47" t="s">
        <v>340</v>
      </c>
      <c r="D130" s="82" t="s">
        <v>340</v>
      </c>
      <c r="E130" s="47" t="s">
        <v>340</v>
      </c>
      <c r="F130" s="91"/>
      <c r="G130" s="82">
        <v>0</v>
      </c>
      <c r="H130" s="126" t="str">
        <f t="shared" si="16"/>
        <v/>
      </c>
      <c r="I130" s="126" t="str">
        <f t="shared" si="17"/>
        <v/>
      </c>
      <c r="J130" s="126" t="str">
        <f t="shared" si="18"/>
        <v/>
      </c>
      <c r="K130" s="127" t="str">
        <f t="shared" si="19"/>
        <v/>
      </c>
      <c r="L130" s="51"/>
      <c r="M130" s="44">
        <v>90</v>
      </c>
      <c r="N130" s="81" t="s">
        <v>222</v>
      </c>
      <c r="O130" s="47" t="s">
        <v>340</v>
      </c>
      <c r="P130" s="91" t="s">
        <v>340</v>
      </c>
      <c r="Q130" s="47" t="s">
        <v>340</v>
      </c>
      <c r="S130" s="53">
        <v>7950</v>
      </c>
      <c r="T130" s="126" t="str">
        <f t="shared" si="20"/>
        <v/>
      </c>
      <c r="U130" s="126" t="str">
        <f t="shared" si="21"/>
        <v/>
      </c>
      <c r="V130" s="126" t="str">
        <f t="shared" si="22"/>
        <v/>
      </c>
      <c r="W130" s="127" t="str">
        <f t="shared" si="23"/>
        <v/>
      </c>
    </row>
    <row r="131" spans="1:23" ht="15" customHeight="1">
      <c r="A131" s="44">
        <v>91</v>
      </c>
      <c r="B131" s="81" t="s">
        <v>223</v>
      </c>
      <c r="C131" s="47">
        <v>42759</v>
      </c>
      <c r="D131" s="82" t="s">
        <v>340</v>
      </c>
      <c r="E131" s="47" t="s">
        <v>340</v>
      </c>
      <c r="F131" s="91"/>
      <c r="G131" s="82">
        <v>0</v>
      </c>
      <c r="H131" s="126">
        <f t="shared" si="16"/>
        <v>-100</v>
      </c>
      <c r="I131" s="126" t="str">
        <f t="shared" si="17"/>
        <v/>
      </c>
      <c r="J131" s="126" t="str">
        <f t="shared" si="18"/>
        <v/>
      </c>
      <c r="K131" s="127" t="str">
        <f t="shared" si="19"/>
        <v/>
      </c>
      <c r="L131" s="51"/>
      <c r="M131" s="44">
        <v>91</v>
      </c>
      <c r="N131" s="81" t="s">
        <v>223</v>
      </c>
      <c r="O131" s="47">
        <v>525146</v>
      </c>
      <c r="P131" s="91">
        <v>1175289</v>
      </c>
      <c r="Q131" s="47">
        <v>783740</v>
      </c>
      <c r="R131" s="47">
        <v>523183</v>
      </c>
      <c r="S131" s="46">
        <v>841855</v>
      </c>
      <c r="T131" s="126">
        <f t="shared" si="20"/>
        <v>60.308752232712436</v>
      </c>
      <c r="U131" s="126">
        <f t="shared" si="21"/>
        <v>-28.370383794964468</v>
      </c>
      <c r="V131" s="126">
        <f t="shared" si="22"/>
        <v>7.4150866358741325</v>
      </c>
      <c r="W131" s="127">
        <f t="shared" si="23"/>
        <v>60.910235997729302</v>
      </c>
    </row>
    <row r="132" spans="1:23" ht="15" customHeight="1">
      <c r="A132" s="44">
        <v>92</v>
      </c>
      <c r="B132" s="81" t="s">
        <v>224</v>
      </c>
      <c r="C132" s="47" t="s">
        <v>340</v>
      </c>
      <c r="D132" s="82" t="s">
        <v>340</v>
      </c>
      <c r="E132" s="47" t="s">
        <v>340</v>
      </c>
      <c r="F132" s="91"/>
      <c r="G132" s="82">
        <v>0</v>
      </c>
      <c r="H132" s="126" t="str">
        <f t="shared" si="16"/>
        <v/>
      </c>
      <c r="I132" s="126" t="str">
        <f t="shared" si="17"/>
        <v/>
      </c>
      <c r="J132" s="126" t="str">
        <f t="shared" si="18"/>
        <v/>
      </c>
      <c r="K132" s="127" t="str">
        <f t="shared" si="19"/>
        <v/>
      </c>
      <c r="L132" s="51"/>
      <c r="M132" s="44">
        <v>92</v>
      </c>
      <c r="N132" s="81" t="s">
        <v>224</v>
      </c>
      <c r="O132" s="47" t="s">
        <v>340</v>
      </c>
      <c r="P132" s="91" t="s">
        <v>340</v>
      </c>
      <c r="Q132" s="47">
        <v>16226</v>
      </c>
      <c r="R132" s="47">
        <v>9102</v>
      </c>
      <c r="S132" s="46">
        <v>0</v>
      </c>
      <c r="T132" s="126" t="str">
        <f t="shared" si="20"/>
        <v/>
      </c>
      <c r="U132" s="126" t="str">
        <f t="shared" si="21"/>
        <v/>
      </c>
      <c r="V132" s="126">
        <f t="shared" si="22"/>
        <v>-100</v>
      </c>
      <c r="W132" s="127">
        <f t="shared" si="23"/>
        <v>-100</v>
      </c>
    </row>
    <row r="133" spans="1:23" ht="15" customHeight="1">
      <c r="A133" s="44">
        <v>93</v>
      </c>
      <c r="B133" s="81" t="s">
        <v>225</v>
      </c>
      <c r="C133" s="47" t="s">
        <v>340</v>
      </c>
      <c r="D133" s="82" t="s">
        <v>340</v>
      </c>
      <c r="E133" s="47" t="s">
        <v>340</v>
      </c>
      <c r="F133" s="91"/>
      <c r="G133" s="82">
        <v>0</v>
      </c>
      <c r="H133" s="126" t="str">
        <f t="shared" si="16"/>
        <v/>
      </c>
      <c r="I133" s="126" t="str">
        <f t="shared" si="17"/>
        <v/>
      </c>
      <c r="J133" s="126" t="str">
        <f t="shared" si="18"/>
        <v/>
      </c>
      <c r="K133" s="127" t="str">
        <f t="shared" si="19"/>
        <v/>
      </c>
      <c r="L133" s="51"/>
      <c r="M133" s="44">
        <v>93</v>
      </c>
      <c r="N133" s="81" t="s">
        <v>225</v>
      </c>
      <c r="O133" s="47">
        <v>182836</v>
      </c>
      <c r="P133" s="91">
        <v>119997</v>
      </c>
      <c r="Q133" s="47">
        <v>308199</v>
      </c>
      <c r="R133" s="47">
        <v>139526</v>
      </c>
      <c r="S133" s="46">
        <v>425500</v>
      </c>
      <c r="T133" s="126">
        <f t="shared" si="20"/>
        <v>132.72222100680392</v>
      </c>
      <c r="U133" s="126">
        <f t="shared" si="21"/>
        <v>254.59219813828679</v>
      </c>
      <c r="V133" s="126">
        <f t="shared" si="22"/>
        <v>38.060149448895032</v>
      </c>
      <c r="W133" s="127">
        <f t="shared" si="23"/>
        <v>204.96108252225389</v>
      </c>
    </row>
    <row r="134" spans="1:23" ht="15" customHeight="1">
      <c r="A134" s="44">
        <v>94</v>
      </c>
      <c r="B134" s="81" t="s">
        <v>226</v>
      </c>
      <c r="C134" s="47" t="s">
        <v>340</v>
      </c>
      <c r="D134" s="82" t="s">
        <v>340</v>
      </c>
      <c r="E134" s="47" t="s">
        <v>340</v>
      </c>
      <c r="F134" s="91"/>
      <c r="G134" s="82">
        <v>2477</v>
      </c>
      <c r="H134" s="126" t="str">
        <f t="shared" si="16"/>
        <v/>
      </c>
      <c r="I134" s="126" t="str">
        <f t="shared" si="17"/>
        <v/>
      </c>
      <c r="J134" s="126" t="str">
        <f t="shared" si="18"/>
        <v/>
      </c>
      <c r="K134" s="127" t="str">
        <f t="shared" si="19"/>
        <v/>
      </c>
      <c r="L134" s="51"/>
      <c r="M134" s="44">
        <v>94</v>
      </c>
      <c r="N134" s="81" t="s">
        <v>226</v>
      </c>
      <c r="O134" s="47">
        <v>17909</v>
      </c>
      <c r="P134" s="91">
        <v>147680</v>
      </c>
      <c r="Q134" s="47">
        <v>308583</v>
      </c>
      <c r="R134" s="47">
        <v>90159</v>
      </c>
      <c r="S134" s="46">
        <v>119836</v>
      </c>
      <c r="T134" s="126">
        <f t="shared" si="20"/>
        <v>569.13842202244678</v>
      </c>
      <c r="U134" s="126">
        <f t="shared" si="21"/>
        <v>-18.854279523293599</v>
      </c>
      <c r="V134" s="126">
        <f t="shared" si="22"/>
        <v>-61.165715544926321</v>
      </c>
      <c r="W134" s="127">
        <f t="shared" si="23"/>
        <v>32.91629232799832</v>
      </c>
    </row>
    <row r="135" spans="1:23" ht="15" customHeight="1">
      <c r="A135" s="44">
        <v>95</v>
      </c>
      <c r="B135" s="81" t="s">
        <v>227</v>
      </c>
      <c r="C135" s="47" t="s">
        <v>340</v>
      </c>
      <c r="D135" s="82" t="s">
        <v>340</v>
      </c>
      <c r="E135" s="47" t="s">
        <v>340</v>
      </c>
      <c r="F135" s="91"/>
      <c r="G135" s="82">
        <v>0</v>
      </c>
      <c r="H135" s="126" t="str">
        <f t="shared" si="16"/>
        <v/>
      </c>
      <c r="I135" s="126" t="str">
        <f t="shared" si="17"/>
        <v/>
      </c>
      <c r="J135" s="126" t="str">
        <f t="shared" si="18"/>
        <v/>
      </c>
      <c r="K135" s="127" t="str">
        <f t="shared" si="19"/>
        <v/>
      </c>
      <c r="L135" s="51"/>
      <c r="M135" s="44">
        <v>95</v>
      </c>
      <c r="N135" s="81" t="s">
        <v>227</v>
      </c>
      <c r="O135" s="47">
        <v>9343</v>
      </c>
      <c r="P135" s="91">
        <v>47491</v>
      </c>
      <c r="Q135" s="47">
        <v>120694</v>
      </c>
      <c r="R135" s="47"/>
      <c r="S135" s="46">
        <v>0</v>
      </c>
      <c r="T135" s="126">
        <f t="shared" si="20"/>
        <v>-100</v>
      </c>
      <c r="U135" s="126">
        <f t="shared" si="21"/>
        <v>-100</v>
      </c>
      <c r="V135" s="126">
        <f t="shared" si="22"/>
        <v>-100</v>
      </c>
      <c r="W135" s="127" t="str">
        <f t="shared" si="23"/>
        <v/>
      </c>
    </row>
    <row r="136" spans="1:23" ht="15" customHeight="1">
      <c r="A136" s="44">
        <v>96</v>
      </c>
      <c r="B136" s="81" t="s">
        <v>228</v>
      </c>
      <c r="C136" s="47">
        <v>49441</v>
      </c>
      <c r="D136" s="82">
        <v>26071</v>
      </c>
      <c r="E136" s="47">
        <v>1703</v>
      </c>
      <c r="F136" s="91"/>
      <c r="G136" s="82">
        <v>0</v>
      </c>
      <c r="H136" s="126">
        <f t="shared" si="16"/>
        <v>-100</v>
      </c>
      <c r="I136" s="126">
        <f t="shared" si="17"/>
        <v>-100</v>
      </c>
      <c r="J136" s="126">
        <f t="shared" si="18"/>
        <v>-100</v>
      </c>
      <c r="K136" s="127" t="str">
        <f t="shared" si="19"/>
        <v/>
      </c>
      <c r="L136" s="51"/>
      <c r="M136" s="44">
        <v>96</v>
      </c>
      <c r="N136" s="81" t="s">
        <v>228</v>
      </c>
      <c r="O136" s="47">
        <v>202071</v>
      </c>
      <c r="P136" s="91">
        <v>527607</v>
      </c>
      <c r="Q136" s="47">
        <v>326986</v>
      </c>
      <c r="R136" s="47">
        <v>363940</v>
      </c>
      <c r="S136" s="46">
        <v>273116</v>
      </c>
      <c r="T136" s="126">
        <f t="shared" si="20"/>
        <v>35.158434411667201</v>
      </c>
      <c r="U136" s="126">
        <f t="shared" si="21"/>
        <v>-48.234955184445994</v>
      </c>
      <c r="V136" s="126">
        <f t="shared" si="22"/>
        <v>-16.474711455536323</v>
      </c>
      <c r="W136" s="127">
        <f t="shared" si="23"/>
        <v>-24.955761938781123</v>
      </c>
    </row>
    <row r="137" spans="1:23" ht="15" customHeight="1">
      <c r="A137" s="44">
        <v>97</v>
      </c>
      <c r="B137" s="81" t="s">
        <v>229</v>
      </c>
      <c r="C137" s="47" t="s">
        <v>340</v>
      </c>
      <c r="D137" s="82" t="s">
        <v>340</v>
      </c>
      <c r="E137" s="47" t="s">
        <v>340</v>
      </c>
      <c r="F137" s="91"/>
      <c r="G137" s="82">
        <v>0</v>
      </c>
      <c r="H137" s="126" t="str">
        <f t="shared" si="16"/>
        <v/>
      </c>
      <c r="I137" s="126" t="str">
        <f t="shared" si="17"/>
        <v/>
      </c>
      <c r="J137" s="126" t="str">
        <f t="shared" si="18"/>
        <v/>
      </c>
      <c r="K137" s="127" t="str">
        <f t="shared" si="19"/>
        <v/>
      </c>
      <c r="L137" s="51"/>
      <c r="M137" s="44">
        <v>97</v>
      </c>
      <c r="N137" s="81" t="s">
        <v>229</v>
      </c>
      <c r="O137" s="47">
        <v>1001468</v>
      </c>
      <c r="P137" s="91">
        <v>745659</v>
      </c>
      <c r="Q137" s="47">
        <v>387702</v>
      </c>
      <c r="R137" s="47">
        <v>466775</v>
      </c>
      <c r="S137" s="46">
        <v>316081</v>
      </c>
      <c r="T137" s="126">
        <f t="shared" si="20"/>
        <v>-68.438232674433934</v>
      </c>
      <c r="U137" s="126">
        <f t="shared" si="21"/>
        <v>-57.610516335214889</v>
      </c>
      <c r="V137" s="126">
        <f t="shared" si="22"/>
        <v>-18.473208804700519</v>
      </c>
      <c r="W137" s="127">
        <f t="shared" si="23"/>
        <v>-32.284076910717147</v>
      </c>
    </row>
    <row r="138" spans="1:23" ht="15" customHeight="1">
      <c r="A138" s="44">
        <v>98</v>
      </c>
      <c r="B138" s="81" t="s">
        <v>230</v>
      </c>
      <c r="C138" s="47" t="s">
        <v>340</v>
      </c>
      <c r="D138" s="82" t="s">
        <v>340</v>
      </c>
      <c r="E138" s="47" t="s">
        <v>340</v>
      </c>
      <c r="F138" s="91"/>
      <c r="G138" s="82">
        <v>0</v>
      </c>
      <c r="H138" s="126" t="str">
        <f t="shared" si="16"/>
        <v/>
      </c>
      <c r="I138" s="126" t="str">
        <f t="shared" si="17"/>
        <v/>
      </c>
      <c r="J138" s="126" t="str">
        <f t="shared" si="18"/>
        <v/>
      </c>
      <c r="K138" s="127" t="str">
        <f t="shared" si="19"/>
        <v/>
      </c>
      <c r="L138" s="51"/>
      <c r="M138" s="44">
        <v>98</v>
      </c>
      <c r="N138" s="81" t="s">
        <v>230</v>
      </c>
      <c r="O138" s="47" t="s">
        <v>340</v>
      </c>
      <c r="P138" s="91" t="s">
        <v>340</v>
      </c>
      <c r="Q138" s="47" t="s">
        <v>340</v>
      </c>
      <c r="R138" s="47"/>
      <c r="S138" s="46">
        <v>0</v>
      </c>
      <c r="T138" s="126" t="str">
        <f t="shared" si="20"/>
        <v/>
      </c>
      <c r="U138" s="126" t="str">
        <f t="shared" si="21"/>
        <v/>
      </c>
      <c r="V138" s="126" t="str">
        <f t="shared" si="22"/>
        <v/>
      </c>
      <c r="W138" s="127" t="str">
        <f t="shared" si="23"/>
        <v/>
      </c>
    </row>
    <row r="139" spans="1:23" ht="15" customHeight="1">
      <c r="A139" s="44">
        <v>99</v>
      </c>
      <c r="B139" s="81" t="s">
        <v>231</v>
      </c>
      <c r="C139" s="47">
        <v>80655</v>
      </c>
      <c r="D139" s="82">
        <v>12542</v>
      </c>
      <c r="E139" s="47" t="s">
        <v>340</v>
      </c>
      <c r="F139" s="91"/>
      <c r="G139" s="82">
        <v>0</v>
      </c>
      <c r="H139" s="126">
        <f t="shared" si="16"/>
        <v>-100</v>
      </c>
      <c r="I139" s="126">
        <f t="shared" si="17"/>
        <v>-100</v>
      </c>
      <c r="J139" s="126" t="str">
        <f t="shared" si="18"/>
        <v/>
      </c>
      <c r="K139" s="127" t="str">
        <f t="shared" si="19"/>
        <v/>
      </c>
      <c r="L139" s="51"/>
      <c r="M139" s="44">
        <v>99</v>
      </c>
      <c r="N139" s="81" t="s">
        <v>231</v>
      </c>
      <c r="O139" s="47">
        <v>160671</v>
      </c>
      <c r="P139" s="91">
        <v>490821</v>
      </c>
      <c r="Q139" s="47">
        <v>135492</v>
      </c>
      <c r="R139" s="47">
        <v>70431</v>
      </c>
      <c r="S139" s="46">
        <v>568647</v>
      </c>
      <c r="T139" s="126">
        <f t="shared" si="20"/>
        <v>253.92012248632295</v>
      </c>
      <c r="U139" s="126">
        <f t="shared" si="21"/>
        <v>15.856289767552738</v>
      </c>
      <c r="V139" s="126">
        <f t="shared" si="22"/>
        <v>319.69046142945706</v>
      </c>
      <c r="W139" s="127">
        <f t="shared" si="23"/>
        <v>707.38169272053494</v>
      </c>
    </row>
    <row r="140" spans="1:23" ht="15" customHeight="1">
      <c r="A140" s="44">
        <v>100</v>
      </c>
      <c r="B140" s="81" t="s">
        <v>232</v>
      </c>
      <c r="C140" s="47" t="s">
        <v>340</v>
      </c>
      <c r="D140" s="82" t="s">
        <v>340</v>
      </c>
      <c r="E140" s="47" t="s">
        <v>340</v>
      </c>
      <c r="F140" s="91"/>
      <c r="G140" s="82">
        <v>0</v>
      </c>
      <c r="H140" s="126" t="str">
        <f t="shared" si="16"/>
        <v/>
      </c>
      <c r="I140" s="126" t="str">
        <f t="shared" si="17"/>
        <v/>
      </c>
      <c r="J140" s="126" t="str">
        <f t="shared" si="18"/>
        <v/>
      </c>
      <c r="K140" s="127" t="str">
        <f t="shared" si="19"/>
        <v/>
      </c>
      <c r="L140" s="51"/>
      <c r="M140" s="44">
        <v>100</v>
      </c>
      <c r="N140" s="81" t="s">
        <v>232</v>
      </c>
      <c r="O140" s="47" t="s">
        <v>340</v>
      </c>
      <c r="P140" s="91" t="s">
        <v>340</v>
      </c>
      <c r="Q140" s="47" t="s">
        <v>340</v>
      </c>
      <c r="R140" s="47"/>
      <c r="S140" s="46">
        <v>0</v>
      </c>
      <c r="T140" s="126" t="str">
        <f t="shared" si="20"/>
        <v/>
      </c>
      <c r="U140" s="126" t="str">
        <f t="shared" si="21"/>
        <v/>
      </c>
      <c r="V140" s="126" t="str">
        <f t="shared" si="22"/>
        <v/>
      </c>
      <c r="W140" s="127" t="str">
        <f t="shared" si="23"/>
        <v/>
      </c>
    </row>
    <row r="141" spans="1:23" ht="15" customHeight="1">
      <c r="A141" s="44">
        <v>101</v>
      </c>
      <c r="B141" s="81" t="s">
        <v>233</v>
      </c>
      <c r="C141" s="47" t="s">
        <v>340</v>
      </c>
      <c r="D141" s="82" t="s">
        <v>340</v>
      </c>
      <c r="E141" s="47" t="s">
        <v>340</v>
      </c>
      <c r="F141" s="91">
        <v>1190</v>
      </c>
      <c r="G141" s="82">
        <v>0</v>
      </c>
      <c r="H141" s="126" t="str">
        <f t="shared" si="16"/>
        <v/>
      </c>
      <c r="I141" s="126" t="str">
        <f t="shared" si="17"/>
        <v/>
      </c>
      <c r="J141" s="126" t="str">
        <f t="shared" si="18"/>
        <v/>
      </c>
      <c r="K141" s="127">
        <f t="shared" si="19"/>
        <v>-100</v>
      </c>
      <c r="L141" s="51"/>
      <c r="M141" s="44">
        <v>101</v>
      </c>
      <c r="N141" s="81" t="s">
        <v>233</v>
      </c>
      <c r="O141" s="47">
        <v>5863</v>
      </c>
      <c r="P141" s="91">
        <v>13516</v>
      </c>
      <c r="Q141" s="47">
        <v>365418</v>
      </c>
      <c r="R141" s="47">
        <v>40574</v>
      </c>
      <c r="S141" s="46">
        <v>0</v>
      </c>
      <c r="T141" s="126">
        <f t="shared" si="20"/>
        <v>-100</v>
      </c>
      <c r="U141" s="126">
        <f t="shared" si="21"/>
        <v>-100</v>
      </c>
      <c r="V141" s="126">
        <f t="shared" si="22"/>
        <v>-100</v>
      </c>
      <c r="W141" s="127">
        <f t="shared" si="23"/>
        <v>-100</v>
      </c>
    </row>
    <row r="142" spans="1:23" ht="15" customHeight="1">
      <c r="A142" s="44">
        <v>102</v>
      </c>
      <c r="B142" s="81" t="s">
        <v>234</v>
      </c>
      <c r="C142" s="47" t="s">
        <v>340</v>
      </c>
      <c r="D142" s="82" t="s">
        <v>340</v>
      </c>
      <c r="E142" s="47" t="s">
        <v>340</v>
      </c>
      <c r="F142" s="91"/>
      <c r="G142" s="82">
        <v>0</v>
      </c>
      <c r="H142" s="126" t="str">
        <f t="shared" si="16"/>
        <v/>
      </c>
      <c r="I142" s="126" t="str">
        <f t="shared" si="17"/>
        <v/>
      </c>
      <c r="J142" s="126" t="str">
        <f t="shared" si="18"/>
        <v/>
      </c>
      <c r="K142" s="127" t="str">
        <f t="shared" si="19"/>
        <v/>
      </c>
      <c r="L142" s="51"/>
      <c r="M142" s="44">
        <v>102</v>
      </c>
      <c r="N142" s="81" t="s">
        <v>234</v>
      </c>
      <c r="O142" s="47" t="s">
        <v>340</v>
      </c>
      <c r="P142" s="91" t="s">
        <v>340</v>
      </c>
      <c r="Q142" s="47">
        <v>195130</v>
      </c>
      <c r="R142" s="47"/>
      <c r="S142" s="46">
        <v>12249</v>
      </c>
      <c r="T142" s="126" t="str">
        <f t="shared" si="20"/>
        <v/>
      </c>
      <c r="U142" s="126" t="str">
        <f t="shared" si="21"/>
        <v/>
      </c>
      <c r="V142" s="126">
        <f t="shared" si="22"/>
        <v>-93.722646440834311</v>
      </c>
      <c r="W142" s="127" t="str">
        <f t="shared" si="23"/>
        <v/>
      </c>
    </row>
    <row r="143" spans="1:23" ht="15" customHeight="1">
      <c r="A143" s="44">
        <v>103</v>
      </c>
      <c r="B143" s="81" t="s">
        <v>235</v>
      </c>
      <c r="C143" s="47" t="s">
        <v>340</v>
      </c>
      <c r="D143" s="82" t="s">
        <v>340</v>
      </c>
      <c r="E143" s="47" t="s">
        <v>340</v>
      </c>
      <c r="F143" s="91"/>
      <c r="G143" s="82">
        <v>0</v>
      </c>
      <c r="H143" s="126" t="str">
        <f t="shared" si="16"/>
        <v/>
      </c>
      <c r="I143" s="126" t="str">
        <f t="shared" si="17"/>
        <v/>
      </c>
      <c r="J143" s="126" t="str">
        <f t="shared" si="18"/>
        <v/>
      </c>
      <c r="K143" s="127" t="str">
        <f t="shared" si="19"/>
        <v/>
      </c>
      <c r="L143" s="51"/>
      <c r="M143" s="44">
        <v>103</v>
      </c>
      <c r="N143" s="81" t="s">
        <v>235</v>
      </c>
      <c r="O143" s="47" t="s">
        <v>340</v>
      </c>
      <c r="P143" s="91" t="s">
        <v>340</v>
      </c>
      <c r="Q143" s="47" t="s">
        <v>340</v>
      </c>
      <c r="S143" s="53">
        <v>0</v>
      </c>
      <c r="T143" s="126" t="str">
        <f t="shared" si="20"/>
        <v/>
      </c>
      <c r="U143" s="126" t="str">
        <f t="shared" si="21"/>
        <v/>
      </c>
      <c r="V143" s="126" t="str">
        <f t="shared" si="22"/>
        <v/>
      </c>
      <c r="W143" s="127" t="str">
        <f t="shared" si="23"/>
        <v/>
      </c>
    </row>
    <row r="144" spans="1:23" ht="15" customHeight="1">
      <c r="A144" s="44">
        <v>104</v>
      </c>
      <c r="B144" s="81" t="s">
        <v>236</v>
      </c>
      <c r="C144" s="47">
        <v>95609</v>
      </c>
      <c r="D144" s="82">
        <v>60787</v>
      </c>
      <c r="E144" s="47" t="s">
        <v>340</v>
      </c>
      <c r="F144" s="91"/>
      <c r="G144" s="82">
        <v>35712</v>
      </c>
      <c r="H144" s="126">
        <f t="shared" si="16"/>
        <v>-62.647867878546997</v>
      </c>
      <c r="I144" s="126">
        <f t="shared" si="17"/>
        <v>-41.250596344613157</v>
      </c>
      <c r="J144" s="126" t="str">
        <f t="shared" si="18"/>
        <v/>
      </c>
      <c r="K144" s="127" t="str">
        <f t="shared" si="19"/>
        <v/>
      </c>
      <c r="L144" s="51"/>
      <c r="M144" s="44">
        <v>104</v>
      </c>
      <c r="N144" s="81" t="s">
        <v>236</v>
      </c>
      <c r="O144" s="47">
        <v>437963</v>
      </c>
      <c r="P144" s="91">
        <v>270478</v>
      </c>
      <c r="Q144" s="47">
        <v>195180</v>
      </c>
      <c r="R144" s="47">
        <v>397592</v>
      </c>
      <c r="S144" s="46">
        <v>438769</v>
      </c>
      <c r="T144" s="126">
        <f t="shared" si="20"/>
        <v>0.18403381107536632</v>
      </c>
      <c r="U144" s="126">
        <f t="shared" si="21"/>
        <v>62.219847824961732</v>
      </c>
      <c r="V144" s="126">
        <f t="shared" si="22"/>
        <v>124.80223383543395</v>
      </c>
      <c r="W144" s="127">
        <f t="shared" si="23"/>
        <v>10.356596712207505</v>
      </c>
    </row>
    <row r="145" spans="1:23" ht="15" customHeight="1">
      <c r="A145" s="44">
        <v>105</v>
      </c>
      <c r="B145" s="81" t="s">
        <v>237</v>
      </c>
      <c r="C145" s="47" t="s">
        <v>340</v>
      </c>
      <c r="D145" s="82" t="s">
        <v>340</v>
      </c>
      <c r="E145" s="47" t="s">
        <v>340</v>
      </c>
      <c r="F145" s="91"/>
      <c r="G145" s="82">
        <v>0</v>
      </c>
      <c r="H145" s="126" t="str">
        <f t="shared" si="16"/>
        <v/>
      </c>
      <c r="I145" s="126" t="str">
        <f t="shared" si="17"/>
        <v/>
      </c>
      <c r="J145" s="126" t="str">
        <f t="shared" si="18"/>
        <v/>
      </c>
      <c r="K145" s="127" t="str">
        <f t="shared" si="19"/>
        <v/>
      </c>
      <c r="L145" s="51"/>
      <c r="M145" s="44">
        <v>105</v>
      </c>
      <c r="N145" s="81" t="s">
        <v>237</v>
      </c>
      <c r="O145" s="47" t="s">
        <v>340</v>
      </c>
      <c r="P145" s="91" t="s">
        <v>340</v>
      </c>
      <c r="Q145" s="47">
        <v>158741</v>
      </c>
      <c r="R145" s="47"/>
      <c r="S145" s="46">
        <v>0</v>
      </c>
      <c r="T145" s="126" t="str">
        <f t="shared" si="20"/>
        <v/>
      </c>
      <c r="U145" s="126" t="str">
        <f t="shared" si="21"/>
        <v/>
      </c>
      <c r="V145" s="126">
        <f t="shared" si="22"/>
        <v>-100</v>
      </c>
      <c r="W145" s="127" t="str">
        <f t="shared" si="23"/>
        <v/>
      </c>
    </row>
    <row r="146" spans="1:23" ht="15" customHeight="1">
      <c r="A146" s="44">
        <v>106</v>
      </c>
      <c r="B146" s="81" t="s">
        <v>238</v>
      </c>
      <c r="C146" s="47" t="s">
        <v>340</v>
      </c>
      <c r="D146" s="82" t="s">
        <v>340</v>
      </c>
      <c r="E146" s="47" t="s">
        <v>340</v>
      </c>
      <c r="F146" s="91"/>
      <c r="G146" s="82">
        <v>0</v>
      </c>
      <c r="H146" s="126" t="str">
        <f t="shared" si="16"/>
        <v/>
      </c>
      <c r="I146" s="126" t="str">
        <f t="shared" si="17"/>
        <v/>
      </c>
      <c r="J146" s="126" t="str">
        <f t="shared" si="18"/>
        <v/>
      </c>
      <c r="K146" s="127" t="str">
        <f t="shared" si="19"/>
        <v/>
      </c>
      <c r="L146" s="51"/>
      <c r="M146" s="44">
        <v>106</v>
      </c>
      <c r="N146" s="81" t="s">
        <v>238</v>
      </c>
      <c r="O146" s="47" t="s">
        <v>340</v>
      </c>
      <c r="P146" s="91" t="s">
        <v>340</v>
      </c>
      <c r="Q146" s="47" t="s">
        <v>340</v>
      </c>
      <c r="S146" s="53">
        <v>0</v>
      </c>
      <c r="T146" s="126" t="str">
        <f t="shared" si="20"/>
        <v/>
      </c>
      <c r="U146" s="126" t="str">
        <f t="shared" si="21"/>
        <v/>
      </c>
      <c r="V146" s="126" t="str">
        <f t="shared" si="22"/>
        <v/>
      </c>
      <c r="W146" s="127" t="str">
        <f t="shared" si="23"/>
        <v/>
      </c>
    </row>
    <row r="147" spans="1:23" ht="15" customHeight="1">
      <c r="A147" s="44">
        <v>107</v>
      </c>
      <c r="B147" s="81" t="s">
        <v>239</v>
      </c>
      <c r="C147" s="47" t="s">
        <v>340</v>
      </c>
      <c r="D147" s="82" t="s">
        <v>340</v>
      </c>
      <c r="E147" s="47" t="s">
        <v>340</v>
      </c>
      <c r="F147" s="91"/>
      <c r="G147" s="82">
        <v>0</v>
      </c>
      <c r="H147" s="126" t="str">
        <f t="shared" si="16"/>
        <v/>
      </c>
      <c r="I147" s="126" t="str">
        <f t="shared" si="17"/>
        <v/>
      </c>
      <c r="J147" s="126" t="str">
        <f t="shared" si="18"/>
        <v/>
      </c>
      <c r="K147" s="127" t="str">
        <f t="shared" si="19"/>
        <v/>
      </c>
      <c r="L147" s="51"/>
      <c r="M147" s="44">
        <v>107</v>
      </c>
      <c r="N147" s="81" t="s">
        <v>239</v>
      </c>
      <c r="O147" s="47" t="s">
        <v>340</v>
      </c>
      <c r="P147" s="91" t="s">
        <v>340</v>
      </c>
      <c r="Q147" s="47">
        <v>13986</v>
      </c>
      <c r="R147" s="47"/>
      <c r="S147" s="46">
        <v>0</v>
      </c>
      <c r="T147" s="126" t="str">
        <f t="shared" si="20"/>
        <v/>
      </c>
      <c r="U147" s="126" t="str">
        <f t="shared" si="21"/>
        <v/>
      </c>
      <c r="V147" s="126">
        <f t="shared" si="22"/>
        <v>-100</v>
      </c>
      <c r="W147" s="127" t="str">
        <f t="shared" si="23"/>
        <v/>
      </c>
    </row>
    <row r="148" spans="1:23" ht="15" customHeight="1">
      <c r="A148" s="44">
        <v>108</v>
      </c>
      <c r="B148" s="81" t="s">
        <v>240</v>
      </c>
      <c r="C148" s="47" t="s">
        <v>340</v>
      </c>
      <c r="D148" s="82" t="s">
        <v>340</v>
      </c>
      <c r="E148" s="47" t="s">
        <v>340</v>
      </c>
      <c r="F148" s="91"/>
      <c r="G148" s="82">
        <v>0</v>
      </c>
      <c r="H148" s="126" t="str">
        <f t="shared" si="16"/>
        <v/>
      </c>
      <c r="I148" s="126" t="str">
        <f t="shared" si="17"/>
        <v/>
      </c>
      <c r="J148" s="126" t="str">
        <f t="shared" si="18"/>
        <v/>
      </c>
      <c r="K148" s="127" t="str">
        <f t="shared" si="19"/>
        <v/>
      </c>
      <c r="L148" s="51"/>
      <c r="M148" s="44">
        <v>108</v>
      </c>
      <c r="N148" s="81" t="s">
        <v>240</v>
      </c>
      <c r="O148" s="47">
        <v>35036</v>
      </c>
      <c r="P148" s="91">
        <v>5914</v>
      </c>
      <c r="Q148" s="47">
        <v>6675</v>
      </c>
      <c r="R148" s="47">
        <v>8511</v>
      </c>
      <c r="S148" s="46">
        <v>21617</v>
      </c>
      <c r="T148" s="126">
        <f t="shared" si="20"/>
        <v>-38.300605091905467</v>
      </c>
      <c r="U148" s="126">
        <f t="shared" si="21"/>
        <v>265.52248900913088</v>
      </c>
      <c r="V148" s="126">
        <f t="shared" si="22"/>
        <v>223.85018726591761</v>
      </c>
      <c r="W148" s="127">
        <f t="shared" si="23"/>
        <v>153.98895546939255</v>
      </c>
    </row>
    <row r="149" spans="1:23" ht="15" customHeight="1">
      <c r="A149" s="44">
        <v>109</v>
      </c>
      <c r="B149" s="81" t="s">
        <v>241</v>
      </c>
      <c r="C149" s="47" t="s">
        <v>340</v>
      </c>
      <c r="D149" s="82" t="s">
        <v>340</v>
      </c>
      <c r="E149" s="47" t="s">
        <v>340</v>
      </c>
      <c r="F149" s="91"/>
      <c r="G149" s="82">
        <v>0</v>
      </c>
      <c r="H149" s="126" t="str">
        <f t="shared" si="16"/>
        <v/>
      </c>
      <c r="I149" s="126" t="str">
        <f t="shared" si="17"/>
        <v/>
      </c>
      <c r="J149" s="126" t="str">
        <f t="shared" si="18"/>
        <v/>
      </c>
      <c r="K149" s="127" t="str">
        <f t="shared" si="19"/>
        <v/>
      </c>
      <c r="L149" s="51"/>
      <c r="M149" s="44">
        <v>109</v>
      </c>
      <c r="N149" s="81" t="s">
        <v>241</v>
      </c>
      <c r="O149" s="47">
        <v>10260</v>
      </c>
      <c r="P149" s="91">
        <v>6550</v>
      </c>
      <c r="Q149" s="47">
        <v>50058</v>
      </c>
      <c r="R149" s="47">
        <v>140895</v>
      </c>
      <c r="S149" s="46">
        <v>99595</v>
      </c>
      <c r="T149" s="126">
        <f t="shared" si="20"/>
        <v>870.71150097465897</v>
      </c>
      <c r="U149" s="126">
        <f t="shared" si="21"/>
        <v>1420.5343511450383</v>
      </c>
      <c r="V149" s="126">
        <f t="shared" si="22"/>
        <v>98.959207319509375</v>
      </c>
      <c r="W149" s="127">
        <f t="shared" si="23"/>
        <v>-29.312608680222866</v>
      </c>
    </row>
    <row r="150" spans="1:23" ht="15" customHeight="1">
      <c r="A150" s="44">
        <v>110</v>
      </c>
      <c r="B150" s="43" t="s">
        <v>242</v>
      </c>
      <c r="C150" s="47" t="s">
        <v>340</v>
      </c>
      <c r="D150" s="82" t="s">
        <v>340</v>
      </c>
      <c r="E150" s="161" t="s">
        <v>340</v>
      </c>
      <c r="G150" s="53">
        <v>0</v>
      </c>
      <c r="H150" s="126" t="str">
        <f t="shared" si="16"/>
        <v/>
      </c>
      <c r="I150" s="126" t="str">
        <f t="shared" si="17"/>
        <v/>
      </c>
      <c r="J150" s="126" t="str">
        <f t="shared" si="18"/>
        <v/>
      </c>
      <c r="K150" s="127" t="str">
        <f t="shared" si="19"/>
        <v/>
      </c>
      <c r="L150" s="51"/>
      <c r="M150" s="44">
        <v>110</v>
      </c>
      <c r="N150" s="43" t="s">
        <v>242</v>
      </c>
      <c r="O150" s="47">
        <v>1680</v>
      </c>
      <c r="P150" s="91" t="s">
        <v>340</v>
      </c>
      <c r="Q150" s="47">
        <v>1227</v>
      </c>
      <c r="S150" s="53">
        <v>1118</v>
      </c>
      <c r="T150" s="126">
        <f t="shared" si="20"/>
        <v>-33.452380952380949</v>
      </c>
      <c r="U150" s="126" t="str">
        <f t="shared" si="21"/>
        <v/>
      </c>
      <c r="V150" s="126">
        <f t="shared" si="22"/>
        <v>-8.8834555827220925</v>
      </c>
      <c r="W150" s="127" t="str">
        <f t="shared" si="23"/>
        <v/>
      </c>
    </row>
    <row r="151" spans="1:23" ht="15" customHeight="1">
      <c r="A151" s="44">
        <v>111</v>
      </c>
      <c r="B151" s="81" t="s">
        <v>243</v>
      </c>
      <c r="C151" s="47" t="s">
        <v>340</v>
      </c>
      <c r="D151" s="82" t="s">
        <v>340</v>
      </c>
      <c r="E151" s="47"/>
      <c r="F151" s="91"/>
      <c r="G151" s="82"/>
      <c r="H151" s="126" t="str">
        <f t="shared" si="16"/>
        <v/>
      </c>
      <c r="I151" s="126" t="str">
        <f t="shared" si="17"/>
        <v/>
      </c>
      <c r="J151" s="126" t="str">
        <f t="shared" si="18"/>
        <v/>
      </c>
      <c r="K151" s="127" t="str">
        <f t="shared" si="19"/>
        <v/>
      </c>
      <c r="L151" s="51"/>
      <c r="M151" s="44">
        <v>111</v>
      </c>
      <c r="N151" s="81" t="s">
        <v>243</v>
      </c>
      <c r="O151" s="47" t="s">
        <v>340</v>
      </c>
      <c r="P151" s="91" t="s">
        <v>340</v>
      </c>
      <c r="Q151" s="47"/>
      <c r="R151" s="47"/>
      <c r="S151" s="46"/>
      <c r="T151" s="126" t="str">
        <f t="shared" si="20"/>
        <v/>
      </c>
      <c r="U151" s="126" t="str">
        <f t="shared" si="21"/>
        <v/>
      </c>
      <c r="V151" s="126" t="str">
        <f t="shared" si="22"/>
        <v/>
      </c>
      <c r="W151" s="127" t="str">
        <f t="shared" si="23"/>
        <v/>
      </c>
    </row>
    <row r="152" spans="1:23" ht="15" customHeight="1">
      <c r="A152" s="44">
        <v>112</v>
      </c>
      <c r="B152" s="81" t="s">
        <v>244</v>
      </c>
      <c r="C152" s="47" t="s">
        <v>340</v>
      </c>
      <c r="D152" s="82" t="s">
        <v>340</v>
      </c>
      <c r="E152" s="47" t="s">
        <v>340</v>
      </c>
      <c r="F152" s="91"/>
      <c r="G152" s="82">
        <v>0</v>
      </c>
      <c r="H152" s="126" t="str">
        <f t="shared" si="16"/>
        <v/>
      </c>
      <c r="I152" s="126" t="str">
        <f t="shared" si="17"/>
        <v/>
      </c>
      <c r="J152" s="126" t="str">
        <f t="shared" si="18"/>
        <v/>
      </c>
      <c r="K152" s="127" t="str">
        <f t="shared" si="19"/>
        <v/>
      </c>
      <c r="L152" s="51"/>
      <c r="M152" s="44">
        <v>112</v>
      </c>
      <c r="N152" s="81" t="s">
        <v>244</v>
      </c>
      <c r="O152" s="47">
        <v>7312</v>
      </c>
      <c r="P152" s="91" t="s">
        <v>340</v>
      </c>
      <c r="Q152" s="47" t="s">
        <v>340</v>
      </c>
      <c r="R152" s="47"/>
      <c r="S152" s="46">
        <v>1150</v>
      </c>
      <c r="T152" s="126">
        <f t="shared" si="20"/>
        <v>-84.272428884026255</v>
      </c>
      <c r="U152" s="126" t="str">
        <f t="shared" si="21"/>
        <v/>
      </c>
      <c r="V152" s="126" t="str">
        <f t="shared" si="22"/>
        <v/>
      </c>
      <c r="W152" s="127" t="str">
        <f t="shared" si="23"/>
        <v/>
      </c>
    </row>
    <row r="153" spans="1:23" ht="15" customHeight="1">
      <c r="A153" s="44">
        <v>113</v>
      </c>
      <c r="B153" s="81" t="s">
        <v>245</v>
      </c>
      <c r="C153" s="47" t="s">
        <v>340</v>
      </c>
      <c r="D153" s="82" t="s">
        <v>340</v>
      </c>
      <c r="E153" s="47" t="s">
        <v>340</v>
      </c>
      <c r="F153" s="91"/>
      <c r="G153" s="82">
        <v>0</v>
      </c>
      <c r="H153" s="126" t="str">
        <f t="shared" si="16"/>
        <v/>
      </c>
      <c r="I153" s="126" t="str">
        <f t="shared" si="17"/>
        <v/>
      </c>
      <c r="J153" s="126" t="str">
        <f t="shared" si="18"/>
        <v/>
      </c>
      <c r="K153" s="127" t="str">
        <f t="shared" si="19"/>
        <v/>
      </c>
      <c r="L153" s="51"/>
      <c r="M153" s="44">
        <v>113</v>
      </c>
      <c r="N153" s="81" t="s">
        <v>245</v>
      </c>
      <c r="O153" s="47" t="s">
        <v>340</v>
      </c>
      <c r="P153" s="91" t="s">
        <v>340</v>
      </c>
      <c r="Q153" s="47" t="s">
        <v>340</v>
      </c>
      <c r="R153" s="47"/>
      <c r="S153" s="46">
        <v>0</v>
      </c>
      <c r="T153" s="126" t="str">
        <f t="shared" si="20"/>
        <v/>
      </c>
      <c r="U153" s="126" t="str">
        <f t="shared" si="21"/>
        <v/>
      </c>
      <c r="V153" s="126" t="str">
        <f t="shared" si="22"/>
        <v/>
      </c>
      <c r="W153" s="127" t="str">
        <f t="shared" si="23"/>
        <v/>
      </c>
    </row>
    <row r="154" spans="1:23" ht="15" customHeight="1">
      <c r="A154" s="44">
        <v>114</v>
      </c>
      <c r="B154" s="81" t="s">
        <v>246</v>
      </c>
      <c r="C154" s="47" t="s">
        <v>340</v>
      </c>
      <c r="D154" s="82" t="s">
        <v>340</v>
      </c>
      <c r="E154" s="47" t="s">
        <v>340</v>
      </c>
      <c r="F154" s="91"/>
      <c r="G154" s="82">
        <v>0</v>
      </c>
      <c r="H154" s="126" t="str">
        <f t="shared" si="16"/>
        <v/>
      </c>
      <c r="I154" s="126" t="str">
        <f t="shared" si="17"/>
        <v/>
      </c>
      <c r="J154" s="126" t="str">
        <f t="shared" si="18"/>
        <v/>
      </c>
      <c r="K154" s="127" t="str">
        <f t="shared" si="19"/>
        <v/>
      </c>
      <c r="L154" s="51"/>
      <c r="M154" s="44">
        <v>114</v>
      </c>
      <c r="N154" s="81" t="s">
        <v>246</v>
      </c>
      <c r="O154" s="47">
        <v>9925</v>
      </c>
      <c r="P154" s="91">
        <v>61838</v>
      </c>
      <c r="Q154" s="47" t="s">
        <v>340</v>
      </c>
      <c r="R154" s="53">
        <v>5472</v>
      </c>
      <c r="S154" s="53">
        <v>0</v>
      </c>
      <c r="T154" s="126">
        <f t="shared" si="20"/>
        <v>-100</v>
      </c>
      <c r="U154" s="126">
        <f t="shared" si="21"/>
        <v>-100</v>
      </c>
      <c r="V154" s="126" t="str">
        <f t="shared" si="22"/>
        <v/>
      </c>
      <c r="W154" s="127">
        <f t="shared" si="23"/>
        <v>-100</v>
      </c>
    </row>
    <row r="155" spans="1:23" ht="15" customHeight="1">
      <c r="A155" s="44">
        <v>115</v>
      </c>
      <c r="B155" s="81" t="s">
        <v>247</v>
      </c>
      <c r="C155" s="47" t="s">
        <v>340</v>
      </c>
      <c r="D155" s="82" t="s">
        <v>340</v>
      </c>
      <c r="E155" s="47" t="s">
        <v>340</v>
      </c>
      <c r="F155" s="91"/>
      <c r="G155" s="82">
        <v>0</v>
      </c>
      <c r="H155" s="126" t="str">
        <f t="shared" si="16"/>
        <v/>
      </c>
      <c r="I155" s="126" t="str">
        <f t="shared" si="17"/>
        <v/>
      </c>
      <c r="J155" s="126" t="str">
        <f t="shared" si="18"/>
        <v/>
      </c>
      <c r="K155" s="127" t="str">
        <f t="shared" si="19"/>
        <v/>
      </c>
      <c r="L155" s="51"/>
      <c r="M155" s="44">
        <v>115</v>
      </c>
      <c r="N155" s="81" t="s">
        <v>247</v>
      </c>
      <c r="O155" s="47" t="s">
        <v>340</v>
      </c>
      <c r="P155" s="91" t="s">
        <v>340</v>
      </c>
      <c r="Q155" s="47">
        <v>1238</v>
      </c>
      <c r="R155" s="47"/>
      <c r="S155" s="46">
        <v>0</v>
      </c>
      <c r="T155" s="126" t="str">
        <f t="shared" si="20"/>
        <v/>
      </c>
      <c r="U155" s="126" t="str">
        <f t="shared" si="21"/>
        <v/>
      </c>
      <c r="V155" s="126">
        <f t="shared" si="22"/>
        <v>-100</v>
      </c>
      <c r="W155" s="127" t="str">
        <f t="shared" si="23"/>
        <v/>
      </c>
    </row>
    <row r="156" spans="1:23" ht="15" customHeight="1">
      <c r="A156" s="44">
        <v>116</v>
      </c>
      <c r="B156" s="81" t="s">
        <v>248</v>
      </c>
      <c r="C156" s="47">
        <v>4847</v>
      </c>
      <c r="D156" s="82">
        <v>117083</v>
      </c>
      <c r="E156" s="47">
        <v>15038668</v>
      </c>
      <c r="F156" s="91"/>
      <c r="G156" s="82">
        <v>167854075</v>
      </c>
      <c r="H156" s="126">
        <f t="shared" si="16"/>
        <v>3462950.8561997116</v>
      </c>
      <c r="I156" s="126">
        <f t="shared" si="17"/>
        <v>143263.31918382685</v>
      </c>
      <c r="J156" s="126">
        <f t="shared" si="18"/>
        <v>1016.1498810931926</v>
      </c>
      <c r="K156" s="127" t="str">
        <f t="shared" si="19"/>
        <v/>
      </c>
      <c r="L156" s="51"/>
      <c r="M156" s="44">
        <v>116</v>
      </c>
      <c r="N156" s="81" t="s">
        <v>248</v>
      </c>
      <c r="O156" s="47">
        <v>32295</v>
      </c>
      <c r="P156" s="91">
        <v>138820</v>
      </c>
      <c r="Q156" s="47">
        <v>1950</v>
      </c>
      <c r="R156" s="47">
        <v>110863</v>
      </c>
      <c r="S156" s="46">
        <v>89068</v>
      </c>
      <c r="T156" s="126">
        <f t="shared" si="20"/>
        <v>175.79501470815916</v>
      </c>
      <c r="U156" s="126">
        <f t="shared" si="21"/>
        <v>-35.839216251260638</v>
      </c>
      <c r="V156" s="126">
        <f t="shared" si="22"/>
        <v>4467.5897435897432</v>
      </c>
      <c r="W156" s="127">
        <f t="shared" si="23"/>
        <v>-19.659399438947162</v>
      </c>
    </row>
    <row r="157" spans="1:23" ht="15" customHeight="1">
      <c r="A157" s="44">
        <v>117</v>
      </c>
      <c r="B157" s="81" t="s">
        <v>249</v>
      </c>
      <c r="C157" s="47" t="s">
        <v>340</v>
      </c>
      <c r="D157" s="82" t="s">
        <v>340</v>
      </c>
      <c r="E157" s="47" t="s">
        <v>340</v>
      </c>
      <c r="F157" s="91"/>
      <c r="G157" s="82">
        <v>0</v>
      </c>
      <c r="H157" s="126" t="str">
        <f t="shared" si="16"/>
        <v/>
      </c>
      <c r="I157" s="126" t="str">
        <f t="shared" si="17"/>
        <v/>
      </c>
      <c r="J157" s="126" t="str">
        <f t="shared" si="18"/>
        <v/>
      </c>
      <c r="K157" s="127" t="str">
        <f t="shared" si="19"/>
        <v/>
      </c>
      <c r="L157" s="51"/>
      <c r="M157" s="44">
        <v>117</v>
      </c>
      <c r="N157" s="81" t="s">
        <v>249</v>
      </c>
      <c r="O157" s="47" t="s">
        <v>340</v>
      </c>
      <c r="P157" s="91" t="s">
        <v>340</v>
      </c>
      <c r="Q157" s="47" t="s">
        <v>340</v>
      </c>
      <c r="R157" s="47"/>
      <c r="S157" s="46">
        <v>0</v>
      </c>
      <c r="T157" s="126" t="str">
        <f t="shared" si="20"/>
        <v/>
      </c>
      <c r="U157" s="126" t="str">
        <f t="shared" si="21"/>
        <v/>
      </c>
      <c r="V157" s="126" t="str">
        <f t="shared" si="22"/>
        <v/>
      </c>
      <c r="W157" s="127" t="str">
        <f t="shared" si="23"/>
        <v/>
      </c>
    </row>
    <row r="158" spans="1:23" ht="15" customHeight="1">
      <c r="A158" s="44">
        <v>118</v>
      </c>
      <c r="B158" s="43" t="s">
        <v>250</v>
      </c>
      <c r="C158" s="47" t="s">
        <v>340</v>
      </c>
      <c r="D158" s="82" t="s">
        <v>340</v>
      </c>
      <c r="E158" s="161" t="s">
        <v>340</v>
      </c>
      <c r="G158" s="53">
        <v>0</v>
      </c>
      <c r="H158" s="126" t="str">
        <f t="shared" si="16"/>
        <v/>
      </c>
      <c r="I158" s="126" t="str">
        <f t="shared" si="17"/>
        <v/>
      </c>
      <c r="J158" s="126" t="str">
        <f t="shared" si="18"/>
        <v/>
      </c>
      <c r="K158" s="127" t="str">
        <f t="shared" si="19"/>
        <v/>
      </c>
      <c r="L158" s="51"/>
      <c r="M158" s="44">
        <v>118</v>
      </c>
      <c r="N158" s="43" t="s">
        <v>250</v>
      </c>
      <c r="O158" s="47" t="s">
        <v>340</v>
      </c>
      <c r="P158" s="91">
        <v>290300</v>
      </c>
      <c r="Q158" s="53" t="s">
        <v>340</v>
      </c>
      <c r="R158" s="47"/>
      <c r="S158" s="46">
        <v>9921</v>
      </c>
      <c r="T158" s="126" t="str">
        <f t="shared" si="20"/>
        <v/>
      </c>
      <c r="U158" s="126">
        <f t="shared" si="21"/>
        <v>-96.58250086117809</v>
      </c>
      <c r="V158" s="126" t="str">
        <f t="shared" si="22"/>
        <v/>
      </c>
      <c r="W158" s="127" t="str">
        <f t="shared" si="23"/>
        <v/>
      </c>
    </row>
    <row r="159" spans="1:23" ht="15" customHeight="1">
      <c r="A159" s="44">
        <v>119</v>
      </c>
      <c r="B159" s="43" t="s">
        <v>251</v>
      </c>
      <c r="C159" s="47" t="s">
        <v>340</v>
      </c>
      <c r="D159" s="82" t="s">
        <v>340</v>
      </c>
      <c r="E159" s="161"/>
      <c r="H159" s="126" t="str">
        <f t="shared" si="16"/>
        <v/>
      </c>
      <c r="I159" s="126" t="str">
        <f t="shared" si="17"/>
        <v/>
      </c>
      <c r="J159" s="126" t="str">
        <f t="shared" si="18"/>
        <v/>
      </c>
      <c r="K159" s="127" t="str">
        <f t="shared" si="19"/>
        <v/>
      </c>
      <c r="L159" s="51"/>
      <c r="M159" s="44">
        <v>119</v>
      </c>
      <c r="N159" s="43" t="s">
        <v>251</v>
      </c>
      <c r="O159" s="47" t="s">
        <v>340</v>
      </c>
      <c r="P159" s="91" t="s">
        <v>340</v>
      </c>
      <c r="T159" s="126" t="str">
        <f t="shared" si="20"/>
        <v/>
      </c>
      <c r="U159" s="126" t="str">
        <f t="shared" si="21"/>
        <v/>
      </c>
      <c r="V159" s="126" t="str">
        <f t="shared" si="22"/>
        <v/>
      </c>
      <c r="W159" s="127" t="str">
        <f t="shared" si="23"/>
        <v/>
      </c>
    </row>
    <row r="160" spans="1:23" ht="15" customHeight="1">
      <c r="A160" s="44">
        <v>120</v>
      </c>
      <c r="B160" s="43" t="s">
        <v>252</v>
      </c>
      <c r="C160" s="47" t="s">
        <v>340</v>
      </c>
      <c r="D160" s="82" t="s">
        <v>340</v>
      </c>
      <c r="E160" s="161"/>
      <c r="H160" s="126" t="str">
        <f t="shared" si="16"/>
        <v/>
      </c>
      <c r="I160" s="126" t="str">
        <f t="shared" si="17"/>
        <v/>
      </c>
      <c r="J160" s="126" t="str">
        <f t="shared" si="18"/>
        <v/>
      </c>
      <c r="K160" s="127" t="str">
        <f t="shared" si="19"/>
        <v/>
      </c>
      <c r="L160" s="51"/>
      <c r="M160" s="44">
        <v>120</v>
      </c>
      <c r="N160" s="43" t="s">
        <v>252</v>
      </c>
      <c r="O160" s="47" t="s">
        <v>340</v>
      </c>
      <c r="P160" s="91" t="s">
        <v>340</v>
      </c>
      <c r="Q160" s="53">
        <v>26663</v>
      </c>
      <c r="T160" s="126" t="str">
        <f t="shared" si="20"/>
        <v/>
      </c>
      <c r="U160" s="126" t="str">
        <f t="shared" si="21"/>
        <v/>
      </c>
      <c r="V160" s="126">
        <f t="shared" si="22"/>
        <v>-100</v>
      </c>
      <c r="W160" s="127" t="str">
        <f t="shared" si="23"/>
        <v/>
      </c>
    </row>
    <row r="161" spans="1:23" ht="15" customHeight="1">
      <c r="A161" s="44">
        <v>121</v>
      </c>
      <c r="B161" s="81" t="s">
        <v>253</v>
      </c>
      <c r="C161" s="47" t="s">
        <v>340</v>
      </c>
      <c r="D161" s="82" t="s">
        <v>340</v>
      </c>
      <c r="E161" s="47"/>
      <c r="F161" s="91"/>
      <c r="G161" s="82"/>
      <c r="H161" s="126" t="str">
        <f t="shared" si="16"/>
        <v/>
      </c>
      <c r="I161" s="126" t="str">
        <f t="shared" si="17"/>
        <v/>
      </c>
      <c r="J161" s="126" t="str">
        <f t="shared" si="18"/>
        <v/>
      </c>
      <c r="K161" s="127" t="str">
        <f t="shared" si="19"/>
        <v/>
      </c>
      <c r="L161" s="51"/>
      <c r="M161" s="44">
        <v>121</v>
      </c>
      <c r="N161" s="81" t="s">
        <v>253</v>
      </c>
      <c r="O161" s="47" t="s">
        <v>340</v>
      </c>
      <c r="P161" s="91">
        <v>14650</v>
      </c>
      <c r="Q161" s="53">
        <v>326775</v>
      </c>
      <c r="T161" s="126" t="str">
        <f t="shared" si="20"/>
        <v/>
      </c>
      <c r="U161" s="126">
        <f t="shared" si="21"/>
        <v>-100</v>
      </c>
      <c r="V161" s="126">
        <f t="shared" si="22"/>
        <v>-100</v>
      </c>
      <c r="W161" s="127" t="str">
        <f t="shared" si="23"/>
        <v/>
      </c>
    </row>
    <row r="162" spans="1:23" ht="15" customHeight="1">
      <c r="A162" s="44">
        <v>122</v>
      </c>
      <c r="B162" s="81" t="s">
        <v>254</v>
      </c>
      <c r="C162" s="47">
        <v>2918</v>
      </c>
      <c r="D162" s="82" t="s">
        <v>340</v>
      </c>
      <c r="E162" s="47" t="s">
        <v>340</v>
      </c>
      <c r="F162" s="91"/>
      <c r="G162" s="82">
        <v>0</v>
      </c>
      <c r="H162" s="126">
        <f t="shared" si="16"/>
        <v>-100</v>
      </c>
      <c r="I162" s="126" t="str">
        <f t="shared" si="17"/>
        <v/>
      </c>
      <c r="J162" s="126" t="str">
        <f t="shared" si="18"/>
        <v/>
      </c>
      <c r="K162" s="127" t="str">
        <f t="shared" si="19"/>
        <v/>
      </c>
      <c r="L162" s="51"/>
      <c r="M162" s="44">
        <v>122</v>
      </c>
      <c r="N162" s="81" t="s">
        <v>254</v>
      </c>
      <c r="O162" s="47">
        <v>2612440</v>
      </c>
      <c r="P162" s="91">
        <v>1848355</v>
      </c>
      <c r="Q162" s="47">
        <v>1712026</v>
      </c>
      <c r="R162" s="47">
        <v>2092780.0000000005</v>
      </c>
      <c r="S162" s="46">
        <v>2659472</v>
      </c>
      <c r="T162" s="126">
        <f t="shared" si="20"/>
        <v>1.8003092893999337</v>
      </c>
      <c r="U162" s="126">
        <f t="shared" si="21"/>
        <v>43.883182613729502</v>
      </c>
      <c r="V162" s="126">
        <f t="shared" si="22"/>
        <v>55.340631509100916</v>
      </c>
      <c r="W162" s="127">
        <f t="shared" si="23"/>
        <v>27.078431559934614</v>
      </c>
    </row>
    <row r="163" spans="1:23" ht="15" customHeight="1">
      <c r="A163" s="44">
        <v>123</v>
      </c>
      <c r="B163" s="81" t="s">
        <v>255</v>
      </c>
      <c r="C163" s="47" t="s">
        <v>340</v>
      </c>
      <c r="D163" s="82" t="s">
        <v>340</v>
      </c>
      <c r="E163" s="47" t="s">
        <v>340</v>
      </c>
      <c r="F163" s="91"/>
      <c r="G163" s="82">
        <v>0</v>
      </c>
      <c r="H163" s="126" t="str">
        <f t="shared" si="16"/>
        <v/>
      </c>
      <c r="I163" s="126" t="str">
        <f t="shared" si="17"/>
        <v/>
      </c>
      <c r="J163" s="126" t="str">
        <f t="shared" si="18"/>
        <v/>
      </c>
      <c r="K163" s="127" t="str">
        <f t="shared" si="19"/>
        <v/>
      </c>
      <c r="L163" s="51"/>
      <c r="M163" s="44">
        <v>123</v>
      </c>
      <c r="N163" s="81" t="s">
        <v>255</v>
      </c>
      <c r="O163" s="47">
        <v>226794</v>
      </c>
      <c r="P163" s="91">
        <v>1340667</v>
      </c>
      <c r="Q163" s="47">
        <v>109964</v>
      </c>
      <c r="R163" s="47">
        <v>6840</v>
      </c>
      <c r="S163" s="46">
        <v>175711</v>
      </c>
      <c r="T163" s="126">
        <f t="shared" si="20"/>
        <v>-22.523964478778097</v>
      </c>
      <c r="U163" s="126">
        <f t="shared" si="21"/>
        <v>-86.893762582356388</v>
      </c>
      <c r="V163" s="126">
        <f t="shared" si="22"/>
        <v>59.789567494816481</v>
      </c>
      <c r="W163" s="127">
        <f t="shared" si="23"/>
        <v>2468.874269005848</v>
      </c>
    </row>
    <row r="164" spans="1:23" ht="15" customHeight="1">
      <c r="A164" s="44">
        <v>124</v>
      </c>
      <c r="B164" s="81" t="s">
        <v>256</v>
      </c>
      <c r="C164" s="47" t="s">
        <v>340</v>
      </c>
      <c r="D164" s="82" t="s">
        <v>340</v>
      </c>
      <c r="E164" s="47" t="s">
        <v>340</v>
      </c>
      <c r="F164" s="91"/>
      <c r="G164" s="82">
        <v>0</v>
      </c>
      <c r="H164" s="126" t="str">
        <f t="shared" si="16"/>
        <v/>
      </c>
      <c r="I164" s="126" t="str">
        <f t="shared" si="17"/>
        <v/>
      </c>
      <c r="J164" s="126" t="str">
        <f t="shared" si="18"/>
        <v/>
      </c>
      <c r="K164" s="127" t="str">
        <f t="shared" si="19"/>
        <v/>
      </c>
      <c r="L164" s="51"/>
      <c r="M164" s="44">
        <v>124</v>
      </c>
      <c r="N164" s="81" t="s">
        <v>256</v>
      </c>
      <c r="O164" s="47">
        <v>2800</v>
      </c>
      <c r="P164" s="91" t="s">
        <v>340</v>
      </c>
      <c r="Q164" s="47" t="s">
        <v>340</v>
      </c>
      <c r="R164" s="47"/>
      <c r="S164" s="46">
        <v>10762</v>
      </c>
      <c r="T164" s="126">
        <f t="shared" si="20"/>
        <v>284.35714285714283</v>
      </c>
      <c r="U164" s="126" t="str">
        <f t="shared" si="21"/>
        <v/>
      </c>
      <c r="V164" s="126" t="str">
        <f t="shared" si="22"/>
        <v/>
      </c>
      <c r="W164" s="127" t="str">
        <f t="shared" si="23"/>
        <v/>
      </c>
    </row>
    <row r="165" spans="1:23" ht="15" customHeight="1">
      <c r="A165" s="44">
        <v>125</v>
      </c>
      <c r="B165" s="81" t="s">
        <v>257</v>
      </c>
      <c r="C165" s="47" t="s">
        <v>340</v>
      </c>
      <c r="D165" s="82" t="s">
        <v>340</v>
      </c>
      <c r="E165" s="47" t="s">
        <v>340</v>
      </c>
      <c r="F165" s="91"/>
      <c r="G165" s="82">
        <v>0</v>
      </c>
      <c r="H165" s="126" t="str">
        <f t="shared" si="16"/>
        <v/>
      </c>
      <c r="I165" s="126" t="str">
        <f t="shared" si="17"/>
        <v/>
      </c>
      <c r="J165" s="126" t="str">
        <f t="shared" si="18"/>
        <v/>
      </c>
      <c r="K165" s="127" t="str">
        <f t="shared" si="19"/>
        <v/>
      </c>
      <c r="L165" s="51"/>
      <c r="M165" s="44">
        <v>125</v>
      </c>
      <c r="N165" s="81" t="s">
        <v>257</v>
      </c>
      <c r="O165" s="47" t="s">
        <v>340</v>
      </c>
      <c r="P165" s="91" t="s">
        <v>340</v>
      </c>
      <c r="Q165" s="47" t="s">
        <v>340</v>
      </c>
      <c r="R165" s="47"/>
      <c r="S165" s="46">
        <v>4929</v>
      </c>
      <c r="T165" s="126" t="str">
        <f t="shared" si="20"/>
        <v/>
      </c>
      <c r="U165" s="126" t="str">
        <f t="shared" si="21"/>
        <v/>
      </c>
      <c r="V165" s="126" t="str">
        <f t="shared" si="22"/>
        <v/>
      </c>
      <c r="W165" s="127" t="str">
        <f t="shared" si="23"/>
        <v/>
      </c>
    </row>
    <row r="166" spans="1:23" ht="15" customHeight="1">
      <c r="A166" s="44">
        <v>126</v>
      </c>
      <c r="B166" s="81" t="s">
        <v>258</v>
      </c>
      <c r="C166" s="47" t="s">
        <v>340</v>
      </c>
      <c r="D166" s="82">
        <v>1714369</v>
      </c>
      <c r="E166" s="47">
        <v>1670777</v>
      </c>
      <c r="F166" s="91">
        <v>1675249</v>
      </c>
      <c r="G166" s="82">
        <v>1577042</v>
      </c>
      <c r="H166" s="126" t="str">
        <f t="shared" si="16"/>
        <v/>
      </c>
      <c r="I166" s="126">
        <f t="shared" si="17"/>
        <v>-8.0103524970411826</v>
      </c>
      <c r="J166" s="126">
        <f t="shared" si="18"/>
        <v>-5.6102639670045704</v>
      </c>
      <c r="K166" s="127">
        <f t="shared" si="19"/>
        <v>-5.86223301730071</v>
      </c>
      <c r="L166" s="51"/>
      <c r="M166" s="44">
        <v>126</v>
      </c>
      <c r="N166" s="81" t="s">
        <v>258</v>
      </c>
      <c r="O166" s="47">
        <v>366092</v>
      </c>
      <c r="P166" s="91">
        <v>549938</v>
      </c>
      <c r="Q166" s="47">
        <v>720916</v>
      </c>
      <c r="R166" s="47">
        <v>1185694.9999999998</v>
      </c>
      <c r="S166" s="46">
        <v>1018870</v>
      </c>
      <c r="T166" s="126">
        <f t="shared" si="20"/>
        <v>178.30982376014771</v>
      </c>
      <c r="U166" s="126">
        <f t="shared" si="21"/>
        <v>85.269975888191027</v>
      </c>
      <c r="V166" s="126">
        <f t="shared" si="22"/>
        <v>41.329919158404039</v>
      </c>
      <c r="W166" s="127">
        <f t="shared" si="23"/>
        <v>-14.069807159514028</v>
      </c>
    </row>
    <row r="167" spans="1:23" ht="15" customHeight="1">
      <c r="A167" s="44">
        <v>127</v>
      </c>
      <c r="B167" s="81" t="s">
        <v>259</v>
      </c>
      <c r="C167" s="47">
        <v>983227</v>
      </c>
      <c r="D167" s="82">
        <v>2464625</v>
      </c>
      <c r="E167" s="47">
        <v>2687107</v>
      </c>
      <c r="F167" s="91">
        <v>2870772</v>
      </c>
      <c r="G167" s="82">
        <v>2827436</v>
      </c>
      <c r="H167" s="126">
        <f t="shared" si="16"/>
        <v>187.56696063065806</v>
      </c>
      <c r="I167" s="126">
        <f t="shared" si="17"/>
        <v>14.72073844905411</v>
      </c>
      <c r="J167" s="126">
        <f t="shared" si="18"/>
        <v>5.2223078574838979</v>
      </c>
      <c r="K167" s="127">
        <f t="shared" si="19"/>
        <v>-1.5095591011755687</v>
      </c>
      <c r="L167" s="51"/>
      <c r="M167" s="44">
        <v>127</v>
      </c>
      <c r="N167" s="81" t="s">
        <v>259</v>
      </c>
      <c r="O167" s="47">
        <v>2164870</v>
      </c>
      <c r="P167" s="91">
        <v>2737715</v>
      </c>
      <c r="Q167" s="47">
        <v>2653209</v>
      </c>
      <c r="R167" s="47">
        <v>2830159.0000000009</v>
      </c>
      <c r="S167" s="46">
        <v>3079679.0000000005</v>
      </c>
      <c r="T167" s="126">
        <f t="shared" si="20"/>
        <v>42.256994646329815</v>
      </c>
      <c r="U167" s="126">
        <f t="shared" si="21"/>
        <v>12.490854599547447</v>
      </c>
      <c r="V167" s="126">
        <f t="shared" si="22"/>
        <v>16.073743154044791</v>
      </c>
      <c r="W167" s="127">
        <f t="shared" si="23"/>
        <v>8.8164657886712092</v>
      </c>
    </row>
    <row r="168" spans="1:23" ht="15" customHeight="1">
      <c r="A168" s="44">
        <v>128</v>
      </c>
      <c r="B168" s="81" t="s">
        <v>72</v>
      </c>
      <c r="C168" s="47">
        <v>910555</v>
      </c>
      <c r="D168" s="82">
        <v>733558</v>
      </c>
      <c r="E168" s="47">
        <v>1307752</v>
      </c>
      <c r="F168" s="91">
        <v>2781648</v>
      </c>
      <c r="G168" s="82">
        <v>2269053</v>
      </c>
      <c r="H168" s="126">
        <f t="shared" si="16"/>
        <v>149.19450225411973</v>
      </c>
      <c r="I168" s="126">
        <f t="shared" si="17"/>
        <v>209.32155330594173</v>
      </c>
      <c r="J168" s="126">
        <f t="shared" si="18"/>
        <v>73.507897521854289</v>
      </c>
      <c r="K168" s="127">
        <f t="shared" si="19"/>
        <v>-18.427744991458312</v>
      </c>
      <c r="L168" s="51"/>
      <c r="M168" s="44">
        <v>128</v>
      </c>
      <c r="N168" s="81" t="s">
        <v>72</v>
      </c>
      <c r="O168" s="47">
        <v>4706276</v>
      </c>
      <c r="P168" s="91">
        <v>17787233</v>
      </c>
      <c r="Q168" s="47">
        <v>8783799</v>
      </c>
      <c r="R168" s="47">
        <v>24508208</v>
      </c>
      <c r="S168" s="46">
        <v>68256858.000000015</v>
      </c>
      <c r="T168" s="126">
        <f t="shared" si="20"/>
        <v>1350.3369118173268</v>
      </c>
      <c r="U168" s="126">
        <f t="shared" si="21"/>
        <v>283.7407313436554</v>
      </c>
      <c r="V168" s="126">
        <f t="shared" si="22"/>
        <v>677.07672955631176</v>
      </c>
      <c r="W168" s="127">
        <f t="shared" si="23"/>
        <v>178.50611517578119</v>
      </c>
    </row>
    <row r="169" spans="1:23" ht="15" customHeight="1">
      <c r="A169" s="44">
        <v>129</v>
      </c>
      <c r="B169" s="81" t="s">
        <v>260</v>
      </c>
      <c r="C169" s="47">
        <v>4524074</v>
      </c>
      <c r="D169" s="82">
        <v>4386747</v>
      </c>
      <c r="E169" s="47">
        <v>5646960</v>
      </c>
      <c r="F169" s="91">
        <v>6062918.9999999991</v>
      </c>
      <c r="G169" s="82">
        <v>6021955</v>
      </c>
      <c r="H169" s="126">
        <f t="shared" si="16"/>
        <v>33.109118020615938</v>
      </c>
      <c r="I169" s="126">
        <f t="shared" si="17"/>
        <v>37.276095475759149</v>
      </c>
      <c r="J169" s="126">
        <f t="shared" si="18"/>
        <v>6.6406526697550703</v>
      </c>
      <c r="K169" s="127">
        <f t="shared" si="19"/>
        <v>-0.67564814901864167</v>
      </c>
      <c r="L169" s="51"/>
      <c r="M169" s="44">
        <v>129</v>
      </c>
      <c r="N169" s="81" t="s">
        <v>260</v>
      </c>
      <c r="O169" s="47">
        <v>3259273</v>
      </c>
      <c r="P169" s="91">
        <v>3478267</v>
      </c>
      <c r="Q169" s="47">
        <v>4127992</v>
      </c>
      <c r="R169" s="47">
        <v>6151119.0000000009</v>
      </c>
      <c r="S169" s="46">
        <v>2876029.0000000005</v>
      </c>
      <c r="T169" s="126">
        <f t="shared" si="20"/>
        <v>-11.758573154197265</v>
      </c>
      <c r="U169" s="126">
        <f t="shared" si="21"/>
        <v>-17.314311983525116</v>
      </c>
      <c r="V169" s="126">
        <f t="shared" si="22"/>
        <v>-30.328619822906617</v>
      </c>
      <c r="W169" s="127">
        <f t="shared" si="23"/>
        <v>-53.243808159133323</v>
      </c>
    </row>
    <row r="170" spans="1:23" ht="15" customHeight="1">
      <c r="A170" s="44">
        <v>130</v>
      </c>
      <c r="B170" s="81" t="s">
        <v>261</v>
      </c>
      <c r="C170" s="47" t="s">
        <v>340</v>
      </c>
      <c r="D170" s="82" t="s">
        <v>340</v>
      </c>
      <c r="E170" s="47">
        <v>82826</v>
      </c>
      <c r="F170" s="91">
        <v>80741</v>
      </c>
      <c r="G170" s="82">
        <v>54151</v>
      </c>
      <c r="H170" s="126" t="str">
        <f t="shared" si="16"/>
        <v/>
      </c>
      <c r="I170" s="126" t="str">
        <f t="shared" si="17"/>
        <v/>
      </c>
      <c r="J170" s="126">
        <f t="shared" si="18"/>
        <v>-34.6207712554029</v>
      </c>
      <c r="K170" s="127">
        <f t="shared" si="19"/>
        <v>-32.932463060898428</v>
      </c>
      <c r="L170" s="51"/>
      <c r="M170" s="44">
        <v>130</v>
      </c>
      <c r="N170" s="81" t="s">
        <v>261</v>
      </c>
      <c r="O170" s="47">
        <v>431762</v>
      </c>
      <c r="P170" s="91">
        <v>389321</v>
      </c>
      <c r="Q170" s="47">
        <v>446629</v>
      </c>
      <c r="R170" s="47">
        <v>782105</v>
      </c>
      <c r="S170" s="46">
        <v>259603</v>
      </c>
      <c r="T170" s="126">
        <f t="shared" si="20"/>
        <v>-39.87358776362904</v>
      </c>
      <c r="U170" s="126">
        <f t="shared" si="21"/>
        <v>-33.319034935182017</v>
      </c>
      <c r="V170" s="126">
        <f t="shared" si="22"/>
        <v>-41.875023789319542</v>
      </c>
      <c r="W170" s="127">
        <f t="shared" si="23"/>
        <v>-66.807142263506819</v>
      </c>
    </row>
    <row r="171" spans="1:23" ht="15" customHeight="1">
      <c r="A171" s="44">
        <v>131</v>
      </c>
      <c r="B171" s="81" t="s">
        <v>262</v>
      </c>
      <c r="C171" s="47" t="s">
        <v>340</v>
      </c>
      <c r="D171" s="82" t="s">
        <v>340</v>
      </c>
      <c r="E171" s="47" t="s">
        <v>340</v>
      </c>
      <c r="F171" s="91"/>
      <c r="G171" s="82">
        <v>0</v>
      </c>
      <c r="H171" s="126" t="str">
        <f t="shared" ref="H171:H234" si="24">IFERROR(G171/C171*100-100,"")</f>
        <v/>
      </c>
      <c r="I171" s="126" t="str">
        <f t="shared" ref="I171:I234" si="25">IFERROR(G171/D171*100-100,"")</f>
        <v/>
      </c>
      <c r="J171" s="126" t="str">
        <f t="shared" ref="J171:J234" si="26">IFERROR(G171/E171*100-100,"")</f>
        <v/>
      </c>
      <c r="K171" s="127" t="str">
        <f t="shared" ref="K171:K234" si="27">IFERROR(G171/F171*100-100,"")</f>
        <v/>
      </c>
      <c r="L171" s="51"/>
      <c r="M171" s="44">
        <v>131</v>
      </c>
      <c r="N171" s="81" t="s">
        <v>262</v>
      </c>
      <c r="O171" s="47">
        <v>258914</v>
      </c>
      <c r="P171" s="91">
        <v>364533</v>
      </c>
      <c r="Q171" s="47">
        <v>175490</v>
      </c>
      <c r="R171" s="47">
        <v>393730.00000000006</v>
      </c>
      <c r="S171" s="46">
        <v>285871</v>
      </c>
      <c r="T171" s="126">
        <f t="shared" ref="T171:T234" si="28">IFERROR(S171/O171*100-100,"")</f>
        <v>10.411565230153656</v>
      </c>
      <c r="U171" s="126">
        <f t="shared" ref="U171:U234" si="29">IFERROR(S171/P171*100-100,"")</f>
        <v>-21.57884197041146</v>
      </c>
      <c r="V171" s="126">
        <f t="shared" ref="V171:V234" si="30">IFERROR(S171/Q171*100-100,"")</f>
        <v>62.898740668983976</v>
      </c>
      <c r="W171" s="127">
        <f t="shared" ref="W171:W234" si="31">IFERROR(S171/R171*100-100,"")</f>
        <v>-27.394153353821167</v>
      </c>
    </row>
    <row r="172" spans="1:23" ht="15" customHeight="1">
      <c r="A172" s="44">
        <v>132</v>
      </c>
      <c r="B172" s="81" t="s">
        <v>263</v>
      </c>
      <c r="C172" s="47">
        <v>490775</v>
      </c>
      <c r="D172" s="82">
        <v>724699</v>
      </c>
      <c r="E172" s="47">
        <v>379863</v>
      </c>
      <c r="F172" s="91">
        <v>328635</v>
      </c>
      <c r="G172" s="82">
        <v>896443</v>
      </c>
      <c r="H172" s="126">
        <f t="shared" si="24"/>
        <v>82.658652131832298</v>
      </c>
      <c r="I172" s="126">
        <f t="shared" si="25"/>
        <v>23.698666618830714</v>
      </c>
      <c r="J172" s="126">
        <f t="shared" si="26"/>
        <v>135.99113364555117</v>
      </c>
      <c r="K172" s="127">
        <f t="shared" si="27"/>
        <v>172.77770170553958</v>
      </c>
      <c r="L172" s="51"/>
      <c r="M172" s="44">
        <v>132</v>
      </c>
      <c r="N172" s="81" t="s">
        <v>263</v>
      </c>
      <c r="O172" s="47">
        <v>796078</v>
      </c>
      <c r="P172" s="91">
        <v>408292</v>
      </c>
      <c r="Q172" s="47">
        <v>356294</v>
      </c>
      <c r="R172" s="47">
        <v>437550</v>
      </c>
      <c r="S172" s="46">
        <v>451609</v>
      </c>
      <c r="T172" s="126">
        <f t="shared" si="28"/>
        <v>-43.270759900411768</v>
      </c>
      <c r="U172" s="126">
        <f t="shared" si="29"/>
        <v>10.60931882084391</v>
      </c>
      <c r="V172" s="126">
        <f t="shared" si="30"/>
        <v>26.751783639354016</v>
      </c>
      <c r="W172" s="127">
        <f t="shared" si="31"/>
        <v>3.2131185007427803</v>
      </c>
    </row>
    <row r="173" spans="1:23" ht="15" customHeight="1">
      <c r="A173" s="44">
        <v>133</v>
      </c>
      <c r="B173" s="81" t="s">
        <v>264</v>
      </c>
      <c r="C173" s="47">
        <v>2298123</v>
      </c>
      <c r="D173" s="82">
        <v>2127038</v>
      </c>
      <c r="E173" s="47">
        <v>1501291</v>
      </c>
      <c r="F173" s="91">
        <v>2481287</v>
      </c>
      <c r="G173" s="82">
        <v>2252513</v>
      </c>
      <c r="H173" s="126">
        <f t="shared" si="24"/>
        <v>-1.9846631359592237</v>
      </c>
      <c r="I173" s="126">
        <f t="shared" si="25"/>
        <v>5.8990483479843761</v>
      </c>
      <c r="J173" s="126">
        <f t="shared" si="26"/>
        <v>50.038400283489324</v>
      </c>
      <c r="K173" s="127">
        <f t="shared" si="27"/>
        <v>-9.2199733444780776</v>
      </c>
      <c r="L173" s="51"/>
      <c r="M173" s="44">
        <v>133</v>
      </c>
      <c r="N173" s="81" t="s">
        <v>264</v>
      </c>
      <c r="O173" s="47">
        <v>1726804</v>
      </c>
      <c r="P173" s="91">
        <v>1703754</v>
      </c>
      <c r="Q173" s="47">
        <v>1846328</v>
      </c>
      <c r="R173" s="47">
        <v>10282838</v>
      </c>
      <c r="S173" s="46">
        <v>32435713.000000004</v>
      </c>
      <c r="T173" s="126">
        <f t="shared" si="28"/>
        <v>1778.3667978531439</v>
      </c>
      <c r="U173" s="126">
        <f t="shared" si="29"/>
        <v>1803.779125390168</v>
      </c>
      <c r="V173" s="126">
        <f t="shared" si="30"/>
        <v>1656.7687323162518</v>
      </c>
      <c r="W173" s="127">
        <f t="shared" si="31"/>
        <v>215.43541773195301</v>
      </c>
    </row>
    <row r="174" spans="1:23" ht="15" customHeight="1">
      <c r="A174" s="44">
        <v>134</v>
      </c>
      <c r="B174" s="81" t="s">
        <v>265</v>
      </c>
      <c r="C174" s="47" t="s">
        <v>340</v>
      </c>
      <c r="D174" s="82" t="s">
        <v>340</v>
      </c>
      <c r="E174" s="47">
        <v>264122</v>
      </c>
      <c r="F174" s="91">
        <v>601700</v>
      </c>
      <c r="G174" s="82">
        <v>16632</v>
      </c>
      <c r="H174" s="126" t="str">
        <f t="shared" si="24"/>
        <v/>
      </c>
      <c r="I174" s="126" t="str">
        <f t="shared" si="25"/>
        <v/>
      </c>
      <c r="J174" s="126">
        <f t="shared" si="26"/>
        <v>-93.702910018854922</v>
      </c>
      <c r="K174" s="127">
        <f t="shared" si="27"/>
        <v>-97.235831809872025</v>
      </c>
      <c r="L174" s="51"/>
      <c r="M174" s="44">
        <v>134</v>
      </c>
      <c r="N174" s="81" t="s">
        <v>265</v>
      </c>
      <c r="O174" s="47">
        <v>3330679</v>
      </c>
      <c r="P174" s="91">
        <v>5381828</v>
      </c>
      <c r="Q174" s="47">
        <v>2538324</v>
      </c>
      <c r="R174" s="53">
        <v>2747417</v>
      </c>
      <c r="S174" s="53">
        <v>3318427.9999999995</v>
      </c>
      <c r="T174" s="126">
        <f t="shared" si="28"/>
        <v>-0.36782289737318763</v>
      </c>
      <c r="U174" s="126">
        <f t="shared" si="29"/>
        <v>-38.340132757865916</v>
      </c>
      <c r="V174" s="126">
        <f t="shared" si="30"/>
        <v>30.733034868677123</v>
      </c>
      <c r="W174" s="127">
        <f t="shared" si="31"/>
        <v>20.783557792646661</v>
      </c>
    </row>
    <row r="175" spans="1:23" ht="15" customHeight="1">
      <c r="A175" s="44">
        <v>135</v>
      </c>
      <c r="B175" s="81" t="s">
        <v>266</v>
      </c>
      <c r="C175" s="47" t="s">
        <v>340</v>
      </c>
      <c r="D175" s="82" t="s">
        <v>340</v>
      </c>
      <c r="E175" s="47" t="s">
        <v>340</v>
      </c>
      <c r="F175" s="91"/>
      <c r="G175" s="82">
        <v>0</v>
      </c>
      <c r="H175" s="126" t="str">
        <f t="shared" si="24"/>
        <v/>
      </c>
      <c r="I175" s="126" t="str">
        <f t="shared" si="25"/>
        <v/>
      </c>
      <c r="J175" s="126" t="str">
        <f t="shared" si="26"/>
        <v/>
      </c>
      <c r="K175" s="127" t="str">
        <f t="shared" si="27"/>
        <v/>
      </c>
      <c r="L175" s="51"/>
      <c r="M175" s="44">
        <v>135</v>
      </c>
      <c r="N175" s="81" t="s">
        <v>266</v>
      </c>
      <c r="O175" s="47">
        <v>957524</v>
      </c>
      <c r="P175" s="91">
        <v>459303</v>
      </c>
      <c r="Q175" s="47">
        <v>117924</v>
      </c>
      <c r="R175" s="47">
        <v>491699</v>
      </c>
      <c r="S175" s="46">
        <v>772765</v>
      </c>
      <c r="T175" s="126">
        <f t="shared" si="28"/>
        <v>-19.295495465387816</v>
      </c>
      <c r="U175" s="126">
        <f t="shared" si="29"/>
        <v>68.247322573551656</v>
      </c>
      <c r="V175" s="126">
        <f t="shared" si="30"/>
        <v>555.30765577829789</v>
      </c>
      <c r="W175" s="127">
        <f t="shared" si="31"/>
        <v>57.16220695994906</v>
      </c>
    </row>
    <row r="176" spans="1:23" ht="15" customHeight="1">
      <c r="A176" s="44">
        <v>136</v>
      </c>
      <c r="B176" s="81" t="s">
        <v>267</v>
      </c>
      <c r="C176" s="47">
        <v>1025</v>
      </c>
      <c r="D176" s="82" t="s">
        <v>340</v>
      </c>
      <c r="E176" s="47" t="s">
        <v>340</v>
      </c>
      <c r="F176" s="91"/>
      <c r="G176" s="82">
        <v>0</v>
      </c>
      <c r="H176" s="126">
        <f t="shared" si="24"/>
        <v>-100</v>
      </c>
      <c r="I176" s="126" t="str">
        <f t="shared" si="25"/>
        <v/>
      </c>
      <c r="J176" s="126" t="str">
        <f t="shared" si="26"/>
        <v/>
      </c>
      <c r="K176" s="127" t="str">
        <f t="shared" si="27"/>
        <v/>
      </c>
      <c r="L176" s="51"/>
      <c r="M176" s="44">
        <v>136</v>
      </c>
      <c r="N176" s="81" t="s">
        <v>267</v>
      </c>
      <c r="O176" s="47">
        <v>8112592</v>
      </c>
      <c r="P176" s="91">
        <v>4690368</v>
      </c>
      <c r="Q176" s="47">
        <v>1775384</v>
      </c>
      <c r="R176" s="47">
        <v>1245153</v>
      </c>
      <c r="S176" s="46">
        <v>2693187</v>
      </c>
      <c r="T176" s="126">
        <f t="shared" si="28"/>
        <v>-66.802385723329849</v>
      </c>
      <c r="U176" s="126">
        <f t="shared" si="29"/>
        <v>-42.580475561832252</v>
      </c>
      <c r="V176" s="126">
        <f t="shared" si="30"/>
        <v>51.696027450962703</v>
      </c>
      <c r="W176" s="127">
        <f t="shared" si="31"/>
        <v>116.29366029716829</v>
      </c>
    </row>
    <row r="177" spans="1:23" ht="15" customHeight="1">
      <c r="A177" s="44">
        <v>137</v>
      </c>
      <c r="B177" s="81" t="s">
        <v>268</v>
      </c>
      <c r="C177" s="47">
        <v>276862</v>
      </c>
      <c r="D177" s="82">
        <v>98064</v>
      </c>
      <c r="E177" s="47">
        <v>126834</v>
      </c>
      <c r="F177" s="91">
        <v>88098</v>
      </c>
      <c r="G177" s="82">
        <v>157658</v>
      </c>
      <c r="H177" s="126">
        <f t="shared" si="24"/>
        <v>-43.055384993245738</v>
      </c>
      <c r="I177" s="126">
        <f t="shared" si="25"/>
        <v>60.770517213248496</v>
      </c>
      <c r="J177" s="126">
        <f t="shared" si="26"/>
        <v>24.302631786429501</v>
      </c>
      <c r="K177" s="127">
        <f t="shared" si="27"/>
        <v>78.957524574905221</v>
      </c>
      <c r="L177" s="51"/>
      <c r="M177" s="44">
        <v>137</v>
      </c>
      <c r="N177" s="81" t="s">
        <v>268</v>
      </c>
      <c r="O177" s="47">
        <v>2324673</v>
      </c>
      <c r="P177" s="91">
        <v>1690132</v>
      </c>
      <c r="Q177" s="47">
        <v>1601238</v>
      </c>
      <c r="R177" s="47">
        <v>6572924.9999999981</v>
      </c>
      <c r="S177" s="46">
        <v>865443</v>
      </c>
      <c r="T177" s="126">
        <f t="shared" si="28"/>
        <v>-62.77140914012422</v>
      </c>
      <c r="U177" s="126">
        <f t="shared" si="29"/>
        <v>-48.794354523788677</v>
      </c>
      <c r="V177" s="126">
        <f t="shared" si="30"/>
        <v>-45.951632424411613</v>
      </c>
      <c r="W177" s="127">
        <f t="shared" si="31"/>
        <v>-86.833213523659552</v>
      </c>
    </row>
    <row r="178" spans="1:23" ht="15" customHeight="1">
      <c r="A178" s="44">
        <v>138</v>
      </c>
      <c r="B178" s="81" t="s">
        <v>269</v>
      </c>
      <c r="C178" s="47">
        <v>4496075</v>
      </c>
      <c r="D178" s="82">
        <v>5900297</v>
      </c>
      <c r="E178" s="47">
        <v>4443177</v>
      </c>
      <c r="F178" s="91">
        <v>5452788.9999999991</v>
      </c>
      <c r="G178" s="82">
        <v>8973123</v>
      </c>
      <c r="H178" s="126">
        <f t="shared" si="24"/>
        <v>99.576808660887565</v>
      </c>
      <c r="I178" s="126">
        <f t="shared" si="25"/>
        <v>52.07917499746199</v>
      </c>
      <c r="J178" s="126">
        <f t="shared" si="26"/>
        <v>101.95285940668128</v>
      </c>
      <c r="K178" s="127">
        <f t="shared" si="27"/>
        <v>64.560246141928502</v>
      </c>
      <c r="L178" s="51"/>
      <c r="M178" s="44">
        <v>138</v>
      </c>
      <c r="N178" s="81" t="s">
        <v>269</v>
      </c>
      <c r="O178" s="47">
        <v>11166671</v>
      </c>
      <c r="P178" s="91">
        <v>11307235</v>
      </c>
      <c r="Q178" s="47">
        <v>9322299</v>
      </c>
      <c r="R178" s="47">
        <v>9895650.0000000019</v>
      </c>
      <c r="S178" s="46">
        <v>8361338.0000000009</v>
      </c>
      <c r="T178" s="126">
        <f t="shared" si="28"/>
        <v>-25.122375325645379</v>
      </c>
      <c r="U178" s="126">
        <f t="shared" si="29"/>
        <v>-26.053203988419796</v>
      </c>
      <c r="V178" s="126">
        <f t="shared" si="30"/>
        <v>-10.308197580875699</v>
      </c>
      <c r="W178" s="127">
        <f t="shared" si="31"/>
        <v>-15.504913775244688</v>
      </c>
    </row>
    <row r="179" spans="1:23" ht="15" customHeight="1">
      <c r="A179" s="44">
        <v>139</v>
      </c>
      <c r="B179" s="81" t="s">
        <v>270</v>
      </c>
      <c r="C179" s="47" t="s">
        <v>340</v>
      </c>
      <c r="D179" s="82" t="s">
        <v>340</v>
      </c>
      <c r="E179" s="47" t="s">
        <v>340</v>
      </c>
      <c r="F179" s="91"/>
      <c r="G179" s="82">
        <v>0</v>
      </c>
      <c r="H179" s="126" t="str">
        <f t="shared" si="24"/>
        <v/>
      </c>
      <c r="I179" s="126" t="str">
        <f t="shared" si="25"/>
        <v/>
      </c>
      <c r="J179" s="126" t="str">
        <f t="shared" si="26"/>
        <v/>
      </c>
      <c r="K179" s="127" t="str">
        <f t="shared" si="27"/>
        <v/>
      </c>
      <c r="L179" s="51"/>
      <c r="M179" s="44">
        <v>139</v>
      </c>
      <c r="N179" s="81" t="s">
        <v>270</v>
      </c>
      <c r="O179" s="47">
        <v>54443</v>
      </c>
      <c r="P179" s="91">
        <v>17392</v>
      </c>
      <c r="Q179" s="47">
        <v>58611</v>
      </c>
      <c r="R179" s="47"/>
      <c r="S179" s="46">
        <v>0</v>
      </c>
      <c r="T179" s="126">
        <f t="shared" si="28"/>
        <v>-100</v>
      </c>
      <c r="U179" s="126">
        <f t="shared" si="29"/>
        <v>-100</v>
      </c>
      <c r="V179" s="126">
        <f t="shared" si="30"/>
        <v>-100</v>
      </c>
      <c r="W179" s="127" t="str">
        <f t="shared" si="31"/>
        <v/>
      </c>
    </row>
    <row r="180" spans="1:23" ht="15" customHeight="1">
      <c r="A180" s="44">
        <v>140</v>
      </c>
      <c r="B180" s="81" t="s">
        <v>271</v>
      </c>
      <c r="C180" s="47" t="s">
        <v>340</v>
      </c>
      <c r="D180" s="82" t="s">
        <v>340</v>
      </c>
      <c r="E180" s="47" t="s">
        <v>340</v>
      </c>
      <c r="F180" s="91"/>
      <c r="G180" s="82">
        <v>0</v>
      </c>
      <c r="H180" s="126" t="str">
        <f t="shared" si="24"/>
        <v/>
      </c>
      <c r="I180" s="126" t="str">
        <f t="shared" si="25"/>
        <v/>
      </c>
      <c r="J180" s="126" t="str">
        <f t="shared" si="26"/>
        <v/>
      </c>
      <c r="K180" s="127" t="str">
        <f t="shared" si="27"/>
        <v/>
      </c>
      <c r="L180" s="51"/>
      <c r="M180" s="44">
        <v>140</v>
      </c>
      <c r="N180" s="81" t="s">
        <v>271</v>
      </c>
      <c r="O180" s="47" t="s">
        <v>340</v>
      </c>
      <c r="P180" s="91" t="s">
        <v>340</v>
      </c>
      <c r="Q180" s="47" t="s">
        <v>340</v>
      </c>
      <c r="R180" s="47"/>
      <c r="S180" s="46">
        <v>0</v>
      </c>
      <c r="T180" s="126" t="str">
        <f t="shared" si="28"/>
        <v/>
      </c>
      <c r="U180" s="126" t="str">
        <f t="shared" si="29"/>
        <v/>
      </c>
      <c r="V180" s="126" t="str">
        <f t="shared" si="30"/>
        <v/>
      </c>
      <c r="W180" s="127" t="str">
        <f t="shared" si="31"/>
        <v/>
      </c>
    </row>
    <row r="181" spans="1:23" ht="15" customHeight="1">
      <c r="A181" s="44">
        <v>141</v>
      </c>
      <c r="B181" s="81" t="s">
        <v>272</v>
      </c>
      <c r="C181" s="47">
        <v>451826</v>
      </c>
      <c r="D181" s="82">
        <v>1867</v>
      </c>
      <c r="E181" s="47" t="s">
        <v>340</v>
      </c>
      <c r="F181" s="91">
        <v>1388083</v>
      </c>
      <c r="G181" s="82">
        <v>0</v>
      </c>
      <c r="H181" s="126">
        <f t="shared" si="24"/>
        <v>-100</v>
      </c>
      <c r="I181" s="126">
        <f t="shared" si="25"/>
        <v>-100</v>
      </c>
      <c r="J181" s="126" t="str">
        <f t="shared" si="26"/>
        <v/>
      </c>
      <c r="K181" s="127">
        <f t="shared" si="27"/>
        <v>-100</v>
      </c>
      <c r="L181" s="51"/>
      <c r="M181" s="44">
        <v>141</v>
      </c>
      <c r="N181" s="81" t="s">
        <v>272</v>
      </c>
      <c r="O181" s="47">
        <v>621481</v>
      </c>
      <c r="P181" s="91">
        <v>1156414</v>
      </c>
      <c r="Q181" s="47">
        <v>611875</v>
      </c>
      <c r="R181" s="47">
        <v>624059</v>
      </c>
      <c r="S181" s="46">
        <v>487063</v>
      </c>
      <c r="T181" s="126">
        <f t="shared" si="28"/>
        <v>-21.628657995980575</v>
      </c>
      <c r="U181" s="126">
        <f t="shared" si="29"/>
        <v>-57.881606414311833</v>
      </c>
      <c r="V181" s="126">
        <f t="shared" si="30"/>
        <v>-20.398283963227783</v>
      </c>
      <c r="W181" s="127">
        <f t="shared" si="31"/>
        <v>-21.952411550830931</v>
      </c>
    </row>
    <row r="182" spans="1:23" ht="15" customHeight="1">
      <c r="A182" s="44">
        <v>142</v>
      </c>
      <c r="B182" s="81" t="s">
        <v>273</v>
      </c>
      <c r="C182" s="47" t="s">
        <v>340</v>
      </c>
      <c r="D182" s="82" t="s">
        <v>340</v>
      </c>
      <c r="E182" s="47">
        <v>1199031</v>
      </c>
      <c r="F182" s="91">
        <v>101708</v>
      </c>
      <c r="G182" s="82">
        <v>181014</v>
      </c>
      <c r="H182" s="126" t="str">
        <f t="shared" si="24"/>
        <v/>
      </c>
      <c r="I182" s="126" t="str">
        <f t="shared" si="25"/>
        <v/>
      </c>
      <c r="J182" s="126">
        <f t="shared" si="26"/>
        <v>-84.903309422358561</v>
      </c>
      <c r="K182" s="127">
        <f t="shared" si="27"/>
        <v>77.974200652849333</v>
      </c>
      <c r="L182" s="51"/>
      <c r="M182" s="44">
        <v>142</v>
      </c>
      <c r="N182" s="81" t="s">
        <v>273</v>
      </c>
      <c r="O182" s="47">
        <v>15767762</v>
      </c>
      <c r="P182" s="91">
        <v>12316071</v>
      </c>
      <c r="Q182" s="47">
        <v>21958229</v>
      </c>
      <c r="R182" s="53">
        <v>12679551.999999996</v>
      </c>
      <c r="S182" s="53">
        <v>4091133.9999999995</v>
      </c>
      <c r="T182" s="126">
        <f t="shared" si="28"/>
        <v>-74.053806748224645</v>
      </c>
      <c r="U182" s="126">
        <f t="shared" si="29"/>
        <v>-66.782149924273739</v>
      </c>
      <c r="V182" s="126">
        <f t="shared" si="30"/>
        <v>-81.368561189520335</v>
      </c>
      <c r="W182" s="127">
        <f t="shared" si="31"/>
        <v>-67.734396294127734</v>
      </c>
    </row>
    <row r="183" spans="1:23" ht="15" customHeight="1">
      <c r="A183" s="44">
        <v>143</v>
      </c>
      <c r="B183" s="81" t="s">
        <v>274</v>
      </c>
      <c r="C183" s="47" t="s">
        <v>340</v>
      </c>
      <c r="D183" s="82" t="s">
        <v>340</v>
      </c>
      <c r="E183" s="47">
        <v>4962</v>
      </c>
      <c r="F183" s="91">
        <v>17430</v>
      </c>
      <c r="G183" s="82">
        <v>0</v>
      </c>
      <c r="H183" s="126" t="str">
        <f t="shared" si="24"/>
        <v/>
      </c>
      <c r="I183" s="126" t="str">
        <f t="shared" si="25"/>
        <v/>
      </c>
      <c r="J183" s="126">
        <f t="shared" si="26"/>
        <v>-100</v>
      </c>
      <c r="K183" s="127">
        <f t="shared" si="27"/>
        <v>-100</v>
      </c>
      <c r="L183" s="51"/>
      <c r="M183" s="44">
        <v>143</v>
      </c>
      <c r="N183" s="81" t="s">
        <v>274</v>
      </c>
      <c r="O183" s="47">
        <v>1579752</v>
      </c>
      <c r="P183" s="91">
        <v>3667002</v>
      </c>
      <c r="Q183" s="47">
        <v>3423994</v>
      </c>
      <c r="R183" s="47">
        <v>1488272</v>
      </c>
      <c r="S183" s="46">
        <v>1099161</v>
      </c>
      <c r="T183" s="126">
        <f t="shared" si="28"/>
        <v>-30.421926986007932</v>
      </c>
      <c r="U183" s="126">
        <f t="shared" si="29"/>
        <v>-70.025623111195472</v>
      </c>
      <c r="V183" s="126">
        <f t="shared" si="30"/>
        <v>-67.898279027358114</v>
      </c>
      <c r="W183" s="127">
        <f t="shared" si="31"/>
        <v>-26.145153574077867</v>
      </c>
    </row>
    <row r="184" spans="1:23" ht="15" customHeight="1">
      <c r="A184" s="44">
        <v>144</v>
      </c>
      <c r="B184" s="81" t="s">
        <v>275</v>
      </c>
      <c r="C184" s="47" t="s">
        <v>340</v>
      </c>
      <c r="D184" s="82" t="s">
        <v>340</v>
      </c>
      <c r="E184" s="47" t="s">
        <v>340</v>
      </c>
      <c r="F184" s="91"/>
      <c r="G184" s="82">
        <v>0</v>
      </c>
      <c r="H184" s="126" t="str">
        <f t="shared" si="24"/>
        <v/>
      </c>
      <c r="I184" s="126" t="str">
        <f t="shared" si="25"/>
        <v/>
      </c>
      <c r="J184" s="126" t="str">
        <f t="shared" si="26"/>
        <v/>
      </c>
      <c r="K184" s="127" t="str">
        <f t="shared" si="27"/>
        <v/>
      </c>
      <c r="L184" s="51"/>
      <c r="M184" s="44">
        <v>144</v>
      </c>
      <c r="N184" s="81" t="s">
        <v>275</v>
      </c>
      <c r="O184" s="47">
        <v>3698882</v>
      </c>
      <c r="P184" s="91">
        <v>389241</v>
      </c>
      <c r="Q184" s="47">
        <v>382527</v>
      </c>
      <c r="R184" s="47">
        <v>645138</v>
      </c>
      <c r="S184" s="46">
        <v>1373025</v>
      </c>
      <c r="T184" s="126">
        <f t="shared" si="28"/>
        <v>-62.879999956743688</v>
      </c>
      <c r="U184" s="126">
        <f t="shared" si="29"/>
        <v>252.74418676347045</v>
      </c>
      <c r="V184" s="126">
        <f t="shared" si="30"/>
        <v>258.93544769388825</v>
      </c>
      <c r="W184" s="127">
        <f t="shared" si="31"/>
        <v>112.82655803874522</v>
      </c>
    </row>
    <row r="185" spans="1:23" ht="15" customHeight="1">
      <c r="A185" s="44">
        <v>145</v>
      </c>
      <c r="B185" s="81" t="s">
        <v>276</v>
      </c>
      <c r="C185" s="47">
        <v>958282580</v>
      </c>
      <c r="D185" s="82">
        <v>756175621</v>
      </c>
      <c r="E185" s="47">
        <v>1044223773</v>
      </c>
      <c r="F185" s="91">
        <v>1337002560</v>
      </c>
      <c r="G185" s="82">
        <v>1169363752</v>
      </c>
      <c r="H185" s="126">
        <f t="shared" si="24"/>
        <v>22.027027977488629</v>
      </c>
      <c r="I185" s="126">
        <f t="shared" si="25"/>
        <v>54.641821228457701</v>
      </c>
      <c r="J185" s="126">
        <f t="shared" si="26"/>
        <v>11.984019348695682</v>
      </c>
      <c r="K185" s="127">
        <f t="shared" si="27"/>
        <v>-12.538405910008137</v>
      </c>
      <c r="L185" s="51"/>
      <c r="M185" s="44">
        <v>145</v>
      </c>
      <c r="N185" s="81" t="s">
        <v>276</v>
      </c>
      <c r="O185" s="47">
        <v>2093647</v>
      </c>
      <c r="P185" s="91">
        <v>2577845</v>
      </c>
      <c r="Q185" s="47">
        <v>2189892</v>
      </c>
      <c r="R185" s="47">
        <v>5563413.9999999991</v>
      </c>
      <c r="S185" s="46">
        <v>1595252</v>
      </c>
      <c r="T185" s="126">
        <f t="shared" si="28"/>
        <v>-23.805111367866687</v>
      </c>
      <c r="U185" s="126">
        <f t="shared" si="29"/>
        <v>-38.116837901425413</v>
      </c>
      <c r="V185" s="126">
        <f t="shared" si="30"/>
        <v>-27.153850509522854</v>
      </c>
      <c r="W185" s="127">
        <f t="shared" si="31"/>
        <v>-71.326023912655074</v>
      </c>
    </row>
    <row r="186" spans="1:23" ht="15" customHeight="1">
      <c r="A186" s="44">
        <v>146</v>
      </c>
      <c r="B186" s="81" t="s">
        <v>69</v>
      </c>
      <c r="C186" s="47">
        <v>14724</v>
      </c>
      <c r="D186" s="82">
        <v>12375</v>
      </c>
      <c r="E186" s="47">
        <v>70559</v>
      </c>
      <c r="F186" s="91">
        <v>462652.99999999994</v>
      </c>
      <c r="G186" s="82">
        <v>84812</v>
      </c>
      <c r="H186" s="126">
        <f t="shared" si="24"/>
        <v>476.01195327356697</v>
      </c>
      <c r="I186" s="126">
        <f t="shared" si="25"/>
        <v>585.34949494949501</v>
      </c>
      <c r="J186" s="126">
        <f t="shared" si="26"/>
        <v>20.200116214798953</v>
      </c>
      <c r="K186" s="127">
        <f t="shared" si="27"/>
        <v>-81.668334583370253</v>
      </c>
      <c r="L186" s="51"/>
      <c r="M186" s="44">
        <v>146</v>
      </c>
      <c r="N186" s="81" t="s">
        <v>69</v>
      </c>
      <c r="O186" s="47">
        <v>13150721</v>
      </c>
      <c r="P186" s="91">
        <v>10864670</v>
      </c>
      <c r="Q186" s="47">
        <v>12733016</v>
      </c>
      <c r="R186" s="47">
        <v>15413502.999999994</v>
      </c>
      <c r="S186" s="46">
        <v>13693558</v>
      </c>
      <c r="T186" s="126">
        <f t="shared" si="28"/>
        <v>4.1278116994497793</v>
      </c>
      <c r="U186" s="126">
        <f t="shared" si="29"/>
        <v>26.037495846629483</v>
      </c>
      <c r="V186" s="126">
        <f t="shared" si="30"/>
        <v>7.5437115605603537</v>
      </c>
      <c r="W186" s="127">
        <f t="shared" si="31"/>
        <v>-11.158689883798615</v>
      </c>
    </row>
    <row r="187" spans="1:23" ht="15" customHeight="1">
      <c r="A187" s="44">
        <v>147</v>
      </c>
      <c r="B187" s="81" t="s">
        <v>277</v>
      </c>
      <c r="C187" s="47">
        <v>123365</v>
      </c>
      <c r="D187" s="82">
        <v>61349</v>
      </c>
      <c r="E187" s="47">
        <v>80583</v>
      </c>
      <c r="F187" s="91">
        <v>27279</v>
      </c>
      <c r="G187" s="82">
        <v>19477</v>
      </c>
      <c r="H187" s="126">
        <f t="shared" si="24"/>
        <v>-84.211891541360998</v>
      </c>
      <c r="I187" s="126">
        <f t="shared" si="25"/>
        <v>-68.252131249083106</v>
      </c>
      <c r="J187" s="126">
        <f t="shared" si="26"/>
        <v>-75.829889678964548</v>
      </c>
      <c r="K187" s="127">
        <f t="shared" si="27"/>
        <v>-28.600755159646624</v>
      </c>
      <c r="L187" s="51"/>
      <c r="M187" s="44">
        <v>147</v>
      </c>
      <c r="N187" s="81" t="s">
        <v>277</v>
      </c>
      <c r="O187" s="47">
        <v>32920244</v>
      </c>
      <c r="P187" s="91">
        <v>19953302</v>
      </c>
      <c r="Q187" s="47">
        <v>3516904</v>
      </c>
      <c r="R187" s="47">
        <v>1525742</v>
      </c>
      <c r="S187" s="46">
        <v>4341485</v>
      </c>
      <c r="T187" s="126">
        <f t="shared" si="28"/>
        <v>-86.812111720678615</v>
      </c>
      <c r="U187" s="126">
        <f t="shared" si="29"/>
        <v>-78.241771712772149</v>
      </c>
      <c r="V187" s="126">
        <f t="shared" si="30"/>
        <v>23.446218605910204</v>
      </c>
      <c r="W187" s="127">
        <f t="shared" si="31"/>
        <v>184.5490915239929</v>
      </c>
    </row>
    <row r="188" spans="1:23" ht="15" customHeight="1">
      <c r="A188" s="44">
        <v>148</v>
      </c>
      <c r="B188" s="81" t="s">
        <v>278</v>
      </c>
      <c r="C188" s="47" t="s">
        <v>340</v>
      </c>
      <c r="D188" s="82" t="s">
        <v>340</v>
      </c>
      <c r="E188" s="47" t="s">
        <v>340</v>
      </c>
      <c r="F188" s="91"/>
      <c r="G188" s="82">
        <v>0</v>
      </c>
      <c r="H188" s="126" t="str">
        <f t="shared" si="24"/>
        <v/>
      </c>
      <c r="I188" s="126" t="str">
        <f t="shared" si="25"/>
        <v/>
      </c>
      <c r="J188" s="126" t="str">
        <f t="shared" si="26"/>
        <v/>
      </c>
      <c r="K188" s="127" t="str">
        <f t="shared" si="27"/>
        <v/>
      </c>
      <c r="L188" s="51"/>
      <c r="M188" s="44">
        <v>148</v>
      </c>
      <c r="N188" s="81" t="s">
        <v>278</v>
      </c>
      <c r="O188" s="47" t="s">
        <v>340</v>
      </c>
      <c r="P188" s="91">
        <v>123538</v>
      </c>
      <c r="Q188" s="47">
        <v>127124</v>
      </c>
      <c r="R188" s="47">
        <v>131203</v>
      </c>
      <c r="S188" s="46">
        <v>175179</v>
      </c>
      <c r="T188" s="126" t="str">
        <f t="shared" si="28"/>
        <v/>
      </c>
      <c r="U188" s="126">
        <f t="shared" si="29"/>
        <v>41.801712833298268</v>
      </c>
      <c r="V188" s="126">
        <f t="shared" si="30"/>
        <v>37.801673956137307</v>
      </c>
      <c r="W188" s="127">
        <f t="shared" si="31"/>
        <v>33.517526276076012</v>
      </c>
    </row>
    <row r="189" spans="1:23" ht="15" customHeight="1">
      <c r="A189" s="44">
        <v>149</v>
      </c>
      <c r="B189" s="81" t="s">
        <v>279</v>
      </c>
      <c r="C189" s="47" t="s">
        <v>340</v>
      </c>
      <c r="D189" s="82" t="s">
        <v>340</v>
      </c>
      <c r="E189" s="47" t="s">
        <v>340</v>
      </c>
      <c r="F189" s="91"/>
      <c r="G189" s="82">
        <v>0</v>
      </c>
      <c r="H189" s="126" t="str">
        <f t="shared" si="24"/>
        <v/>
      </c>
      <c r="I189" s="126" t="str">
        <f t="shared" si="25"/>
        <v/>
      </c>
      <c r="J189" s="126" t="str">
        <f t="shared" si="26"/>
        <v/>
      </c>
      <c r="K189" s="127" t="str">
        <f t="shared" si="27"/>
        <v/>
      </c>
      <c r="L189" s="51"/>
      <c r="M189" s="44">
        <v>149</v>
      </c>
      <c r="N189" s="81" t="s">
        <v>279</v>
      </c>
      <c r="O189" s="47" t="s">
        <v>340</v>
      </c>
      <c r="P189" s="91" t="s">
        <v>340</v>
      </c>
      <c r="Q189" s="47">
        <v>2970</v>
      </c>
      <c r="R189" s="47">
        <v>1350</v>
      </c>
      <c r="S189" s="46">
        <v>2991</v>
      </c>
      <c r="T189" s="126" t="str">
        <f t="shared" si="28"/>
        <v/>
      </c>
      <c r="U189" s="126" t="str">
        <f t="shared" si="29"/>
        <v/>
      </c>
      <c r="V189" s="126">
        <f t="shared" si="30"/>
        <v>0.70707070707069875</v>
      </c>
      <c r="W189" s="127">
        <f t="shared" si="31"/>
        <v>121.55555555555554</v>
      </c>
    </row>
    <row r="190" spans="1:23" ht="15" customHeight="1">
      <c r="A190" s="44">
        <v>150</v>
      </c>
      <c r="B190" s="81" t="s">
        <v>280</v>
      </c>
      <c r="C190" s="47">
        <v>528857</v>
      </c>
      <c r="D190" s="82">
        <v>345550</v>
      </c>
      <c r="E190" s="47">
        <v>238916</v>
      </c>
      <c r="F190" s="91">
        <v>331175.99999999994</v>
      </c>
      <c r="G190" s="82">
        <v>125606</v>
      </c>
      <c r="H190" s="126">
        <f t="shared" si="24"/>
        <v>-76.249534373185952</v>
      </c>
      <c r="I190" s="126">
        <f t="shared" si="25"/>
        <v>-63.650412386051222</v>
      </c>
      <c r="J190" s="126">
        <f t="shared" si="26"/>
        <v>-47.426710643071203</v>
      </c>
      <c r="K190" s="127">
        <f t="shared" si="27"/>
        <v>-62.072734739232303</v>
      </c>
      <c r="L190" s="51"/>
      <c r="M190" s="44">
        <v>150</v>
      </c>
      <c r="N190" s="81" t="s">
        <v>280</v>
      </c>
      <c r="O190" s="47">
        <v>1459230</v>
      </c>
      <c r="P190" s="91">
        <v>1028177</v>
      </c>
      <c r="Q190" s="47">
        <v>2036482</v>
      </c>
      <c r="R190" s="47">
        <v>1852204.0000000005</v>
      </c>
      <c r="S190" s="46">
        <v>1085474</v>
      </c>
      <c r="T190" s="126">
        <f t="shared" si="28"/>
        <v>-25.613234377034473</v>
      </c>
      <c r="U190" s="126">
        <f t="shared" si="29"/>
        <v>5.5726786341262198</v>
      </c>
      <c r="V190" s="126">
        <f t="shared" si="30"/>
        <v>-46.698571359825422</v>
      </c>
      <c r="W190" s="127">
        <f t="shared" si="31"/>
        <v>-41.395548222550019</v>
      </c>
    </row>
    <row r="191" spans="1:23" ht="15" customHeight="1">
      <c r="A191" s="44">
        <v>151</v>
      </c>
      <c r="B191" s="81" t="s">
        <v>64</v>
      </c>
      <c r="C191" s="47">
        <v>11988462</v>
      </c>
      <c r="D191" s="82">
        <v>5665910</v>
      </c>
      <c r="E191" s="47">
        <v>8117697</v>
      </c>
      <c r="F191" s="91">
        <v>7066509.0000000019</v>
      </c>
      <c r="G191" s="82">
        <v>6709891.0000000019</v>
      </c>
      <c r="H191" s="126">
        <f t="shared" si="24"/>
        <v>-44.030426922152301</v>
      </c>
      <c r="I191" s="126">
        <f t="shared" si="25"/>
        <v>18.425654484451769</v>
      </c>
      <c r="J191" s="126">
        <f t="shared" si="26"/>
        <v>-17.342430987507882</v>
      </c>
      <c r="K191" s="127">
        <f t="shared" si="27"/>
        <v>-5.0465937282468616</v>
      </c>
      <c r="L191" s="51"/>
      <c r="M191" s="44">
        <v>151</v>
      </c>
      <c r="N191" s="81" t="s">
        <v>64</v>
      </c>
      <c r="O191" s="47">
        <v>27035106</v>
      </c>
      <c r="P191" s="91">
        <v>10260310</v>
      </c>
      <c r="Q191" s="47">
        <v>8763141</v>
      </c>
      <c r="R191" s="47">
        <v>8451567.9999999981</v>
      </c>
      <c r="S191" s="46">
        <v>10455024.000000002</v>
      </c>
      <c r="T191" s="126">
        <f t="shared" si="28"/>
        <v>-61.327971120216795</v>
      </c>
      <c r="U191" s="126">
        <f t="shared" si="29"/>
        <v>1.8977399318344368</v>
      </c>
      <c r="V191" s="126">
        <f t="shared" si="30"/>
        <v>19.306810195111581</v>
      </c>
      <c r="W191" s="127">
        <f t="shared" si="31"/>
        <v>23.705139685322351</v>
      </c>
    </row>
    <row r="192" spans="1:23" ht="15" customHeight="1">
      <c r="A192" s="44">
        <v>152</v>
      </c>
      <c r="B192" s="81" t="s">
        <v>83</v>
      </c>
      <c r="C192" s="47">
        <v>1348</v>
      </c>
      <c r="D192" s="82">
        <v>5005</v>
      </c>
      <c r="E192" s="47" t="s">
        <v>340</v>
      </c>
      <c r="F192" s="91">
        <v>3454</v>
      </c>
      <c r="G192" s="82">
        <v>0</v>
      </c>
      <c r="H192" s="126">
        <f t="shared" si="24"/>
        <v>-100</v>
      </c>
      <c r="I192" s="126">
        <f t="shared" si="25"/>
        <v>-100</v>
      </c>
      <c r="J192" s="126" t="str">
        <f t="shared" si="26"/>
        <v/>
      </c>
      <c r="K192" s="127">
        <f t="shared" si="27"/>
        <v>-100</v>
      </c>
      <c r="L192" s="51"/>
      <c r="M192" s="44">
        <v>152</v>
      </c>
      <c r="N192" s="81" t="s">
        <v>83</v>
      </c>
      <c r="O192" s="47">
        <v>288437</v>
      </c>
      <c r="P192" s="91">
        <v>361835</v>
      </c>
      <c r="Q192" s="47">
        <v>455298</v>
      </c>
      <c r="R192" s="47">
        <v>659485.00000000012</v>
      </c>
      <c r="S192" s="46">
        <v>767350</v>
      </c>
      <c r="T192" s="126">
        <f t="shared" si="28"/>
        <v>166.03729757278018</v>
      </c>
      <c r="U192" s="126">
        <f t="shared" si="29"/>
        <v>112.07180068263162</v>
      </c>
      <c r="V192" s="126">
        <f t="shared" si="30"/>
        <v>68.537968539286339</v>
      </c>
      <c r="W192" s="127">
        <f t="shared" si="31"/>
        <v>16.355944411169304</v>
      </c>
    </row>
    <row r="193" spans="1:23" ht="15" customHeight="1">
      <c r="A193" s="44">
        <v>153</v>
      </c>
      <c r="B193" s="81" t="s">
        <v>281</v>
      </c>
      <c r="C193" s="47">
        <v>254403</v>
      </c>
      <c r="D193" s="82">
        <v>183468</v>
      </c>
      <c r="E193" s="47">
        <v>20029</v>
      </c>
      <c r="F193" s="91">
        <v>40473</v>
      </c>
      <c r="G193" s="82">
        <v>0</v>
      </c>
      <c r="H193" s="126">
        <f t="shared" si="24"/>
        <v>-100</v>
      </c>
      <c r="I193" s="126">
        <f t="shared" si="25"/>
        <v>-100</v>
      </c>
      <c r="J193" s="126">
        <f t="shared" si="26"/>
        <v>-100</v>
      </c>
      <c r="K193" s="127">
        <f t="shared" si="27"/>
        <v>-100</v>
      </c>
      <c r="L193" s="51"/>
      <c r="M193" s="44">
        <v>153</v>
      </c>
      <c r="N193" s="81" t="s">
        <v>281</v>
      </c>
      <c r="O193" s="47">
        <v>35769</v>
      </c>
      <c r="P193" s="91">
        <v>73152</v>
      </c>
      <c r="Q193" s="47">
        <v>510586</v>
      </c>
      <c r="R193" s="47">
        <v>151513</v>
      </c>
      <c r="S193" s="46">
        <v>39502</v>
      </c>
      <c r="T193" s="126">
        <f t="shared" si="28"/>
        <v>10.436411417708086</v>
      </c>
      <c r="U193" s="126">
        <f t="shared" si="29"/>
        <v>-46.000109361329834</v>
      </c>
      <c r="V193" s="126">
        <f t="shared" si="30"/>
        <v>-92.263399309812641</v>
      </c>
      <c r="W193" s="127">
        <f t="shared" si="31"/>
        <v>-73.928309781998905</v>
      </c>
    </row>
    <row r="194" spans="1:23" ht="15" customHeight="1">
      <c r="A194" s="44">
        <v>154</v>
      </c>
      <c r="B194" s="81" t="s">
        <v>282</v>
      </c>
      <c r="C194" s="47">
        <v>119656</v>
      </c>
      <c r="D194" s="82">
        <v>1080753</v>
      </c>
      <c r="E194" s="47">
        <v>3113702</v>
      </c>
      <c r="F194" s="91">
        <v>3357062</v>
      </c>
      <c r="G194" s="82">
        <v>2466329</v>
      </c>
      <c r="H194" s="126">
        <f t="shared" si="24"/>
        <v>1961.1828909540682</v>
      </c>
      <c r="I194" s="126">
        <f t="shared" si="25"/>
        <v>128.20468691736227</v>
      </c>
      <c r="J194" s="126">
        <f t="shared" si="26"/>
        <v>-20.791103323310963</v>
      </c>
      <c r="K194" s="127">
        <f t="shared" si="27"/>
        <v>-26.533111393236112</v>
      </c>
      <c r="L194" s="51"/>
      <c r="M194" s="44">
        <v>154</v>
      </c>
      <c r="N194" s="81" t="s">
        <v>282</v>
      </c>
      <c r="O194" s="47">
        <v>387098</v>
      </c>
      <c r="P194" s="91">
        <v>573653</v>
      </c>
      <c r="Q194" s="47">
        <v>1086015</v>
      </c>
      <c r="R194" s="47">
        <v>574396.00000000023</v>
      </c>
      <c r="S194" s="46">
        <v>953182</v>
      </c>
      <c r="T194" s="126">
        <f t="shared" si="28"/>
        <v>146.237903579972</v>
      </c>
      <c r="U194" s="126">
        <f t="shared" si="29"/>
        <v>66.16003054111107</v>
      </c>
      <c r="V194" s="126">
        <f t="shared" si="30"/>
        <v>-12.231230692025434</v>
      </c>
      <c r="W194" s="127">
        <f t="shared" si="31"/>
        <v>65.94509711070404</v>
      </c>
    </row>
    <row r="195" spans="1:23" ht="15" customHeight="1">
      <c r="A195" s="44">
        <v>155</v>
      </c>
      <c r="B195" s="81" t="s">
        <v>283</v>
      </c>
      <c r="C195" s="47" t="s">
        <v>340</v>
      </c>
      <c r="D195" s="82" t="s">
        <v>340</v>
      </c>
      <c r="E195" s="47" t="s">
        <v>340</v>
      </c>
      <c r="F195" s="91"/>
      <c r="G195" s="82">
        <v>0</v>
      </c>
      <c r="H195" s="126" t="str">
        <f t="shared" si="24"/>
        <v/>
      </c>
      <c r="I195" s="126" t="str">
        <f t="shared" si="25"/>
        <v/>
      </c>
      <c r="J195" s="126" t="str">
        <f t="shared" si="26"/>
        <v/>
      </c>
      <c r="K195" s="127" t="str">
        <f t="shared" si="27"/>
        <v/>
      </c>
      <c r="L195" s="51"/>
      <c r="M195" s="44">
        <v>155</v>
      </c>
      <c r="N195" s="81" t="s">
        <v>283</v>
      </c>
      <c r="O195" s="47" t="s">
        <v>340</v>
      </c>
      <c r="P195" s="91">
        <v>30363</v>
      </c>
      <c r="Q195" s="47">
        <v>28849</v>
      </c>
      <c r="R195" s="47">
        <v>4555</v>
      </c>
      <c r="S195" s="46">
        <v>9250</v>
      </c>
      <c r="T195" s="126" t="str">
        <f t="shared" si="28"/>
        <v/>
      </c>
      <c r="U195" s="126">
        <f t="shared" si="29"/>
        <v>-69.535289661759379</v>
      </c>
      <c r="V195" s="126">
        <f t="shared" si="30"/>
        <v>-67.936496932302674</v>
      </c>
      <c r="W195" s="127">
        <f t="shared" si="31"/>
        <v>103.07354555433591</v>
      </c>
    </row>
    <row r="196" spans="1:23" ht="15" customHeight="1">
      <c r="A196" s="44">
        <v>156</v>
      </c>
      <c r="B196" s="81" t="s">
        <v>284</v>
      </c>
      <c r="C196" s="47" t="s">
        <v>340</v>
      </c>
      <c r="D196" s="82" t="s">
        <v>340</v>
      </c>
      <c r="E196" s="47" t="s">
        <v>340</v>
      </c>
      <c r="F196" s="91"/>
      <c r="G196" s="82">
        <v>0</v>
      </c>
      <c r="H196" s="126" t="str">
        <f t="shared" si="24"/>
        <v/>
      </c>
      <c r="I196" s="126" t="str">
        <f t="shared" si="25"/>
        <v/>
      </c>
      <c r="J196" s="126" t="str">
        <f t="shared" si="26"/>
        <v/>
      </c>
      <c r="K196" s="127" t="str">
        <f t="shared" si="27"/>
        <v/>
      </c>
      <c r="L196" s="51"/>
      <c r="M196" s="44">
        <v>156</v>
      </c>
      <c r="N196" s="81" t="s">
        <v>284</v>
      </c>
      <c r="O196" s="47" t="s">
        <v>340</v>
      </c>
      <c r="P196" s="91" t="s">
        <v>340</v>
      </c>
      <c r="Q196" s="47" t="s">
        <v>340</v>
      </c>
      <c r="R196" s="47"/>
      <c r="S196" s="46">
        <v>0</v>
      </c>
      <c r="T196" s="126" t="str">
        <f t="shared" si="28"/>
        <v/>
      </c>
      <c r="U196" s="126" t="str">
        <f t="shared" si="29"/>
        <v/>
      </c>
      <c r="V196" s="126" t="str">
        <f t="shared" si="30"/>
        <v/>
      </c>
      <c r="W196" s="127" t="str">
        <f t="shared" si="31"/>
        <v/>
      </c>
    </row>
    <row r="197" spans="1:23" ht="15" customHeight="1">
      <c r="A197" s="44">
        <v>157</v>
      </c>
      <c r="B197" s="81" t="s">
        <v>285</v>
      </c>
      <c r="C197" s="47" t="s">
        <v>340</v>
      </c>
      <c r="D197" s="82">
        <v>9436</v>
      </c>
      <c r="E197" s="47">
        <v>10021</v>
      </c>
      <c r="F197" s="91"/>
      <c r="G197" s="82">
        <v>14009</v>
      </c>
      <c r="H197" s="126" t="str">
        <f t="shared" si="24"/>
        <v/>
      </c>
      <c r="I197" s="126">
        <f t="shared" si="25"/>
        <v>48.463331920305222</v>
      </c>
      <c r="J197" s="126">
        <f t="shared" si="26"/>
        <v>39.79642750224528</v>
      </c>
      <c r="K197" s="127" t="str">
        <f t="shared" si="27"/>
        <v/>
      </c>
      <c r="L197" s="51"/>
      <c r="M197" s="44">
        <v>157</v>
      </c>
      <c r="N197" s="81" t="s">
        <v>285</v>
      </c>
      <c r="O197" s="47">
        <v>25793</v>
      </c>
      <c r="P197" s="91">
        <v>355400</v>
      </c>
      <c r="Q197" s="47">
        <v>70448</v>
      </c>
      <c r="R197" s="53">
        <v>501561.99999999994</v>
      </c>
      <c r="S197" s="53">
        <v>21853</v>
      </c>
      <c r="T197" s="126">
        <f t="shared" si="28"/>
        <v>-15.275462334741988</v>
      </c>
      <c r="U197" s="126">
        <f t="shared" si="29"/>
        <v>-93.851153629712996</v>
      </c>
      <c r="V197" s="126">
        <f t="shared" si="30"/>
        <v>-68.979956847603916</v>
      </c>
      <c r="W197" s="127">
        <f t="shared" si="31"/>
        <v>-95.643011232908393</v>
      </c>
    </row>
    <row r="198" spans="1:23">
      <c r="A198" s="44">
        <v>158</v>
      </c>
      <c r="B198" s="81" t="s">
        <v>286</v>
      </c>
      <c r="C198" s="47">
        <v>2858560</v>
      </c>
      <c r="D198" s="82">
        <v>3333887</v>
      </c>
      <c r="E198" s="47">
        <v>2409305</v>
      </c>
      <c r="F198" s="91">
        <v>1604980</v>
      </c>
      <c r="G198" s="82">
        <v>1429229</v>
      </c>
      <c r="H198" s="126">
        <f t="shared" si="24"/>
        <v>-50.001784115078927</v>
      </c>
      <c r="I198" s="126">
        <f t="shared" si="25"/>
        <v>-57.130250665364485</v>
      </c>
      <c r="J198" s="126">
        <f t="shared" si="26"/>
        <v>-40.678784960808201</v>
      </c>
      <c r="K198" s="127">
        <f t="shared" si="27"/>
        <v>-10.950354521551674</v>
      </c>
      <c r="L198" s="51"/>
      <c r="M198" s="44">
        <v>158</v>
      </c>
      <c r="N198" s="81" t="s">
        <v>286</v>
      </c>
      <c r="O198" s="47">
        <v>3943918</v>
      </c>
      <c r="P198" s="91">
        <v>2277940</v>
      </c>
      <c r="Q198" s="47">
        <v>3090257.9999999991</v>
      </c>
      <c r="R198" s="53">
        <v>2011703.0000000002</v>
      </c>
      <c r="S198" s="53">
        <v>2429065</v>
      </c>
      <c r="T198" s="126">
        <f t="shared" si="28"/>
        <v>-38.409850306218331</v>
      </c>
      <c r="U198" s="126">
        <f t="shared" si="29"/>
        <v>6.6342836071187037</v>
      </c>
      <c r="V198" s="126">
        <f t="shared" si="30"/>
        <v>-21.396045249296307</v>
      </c>
      <c r="W198" s="127">
        <f t="shared" si="31"/>
        <v>20.746700680965318</v>
      </c>
    </row>
    <row r="199" spans="1:23">
      <c r="A199" s="44">
        <v>159</v>
      </c>
      <c r="B199" s="81" t="s">
        <v>287</v>
      </c>
      <c r="C199" s="47" t="s">
        <v>340</v>
      </c>
      <c r="D199" s="82" t="s">
        <v>340</v>
      </c>
      <c r="E199" s="47" t="s">
        <v>340</v>
      </c>
      <c r="F199" s="91"/>
      <c r="G199" s="82">
        <v>0</v>
      </c>
      <c r="H199" s="126" t="str">
        <f t="shared" si="24"/>
        <v/>
      </c>
      <c r="I199" s="126" t="str">
        <f t="shared" si="25"/>
        <v/>
      </c>
      <c r="J199" s="126" t="str">
        <f t="shared" si="26"/>
        <v/>
      </c>
      <c r="K199" s="127" t="str">
        <f t="shared" si="27"/>
        <v/>
      </c>
      <c r="L199" s="51"/>
      <c r="M199" s="44">
        <v>159</v>
      </c>
      <c r="N199" s="81" t="s">
        <v>287</v>
      </c>
      <c r="O199" s="47" t="s">
        <v>340</v>
      </c>
      <c r="P199" s="91" t="s">
        <v>340</v>
      </c>
      <c r="Q199" s="47" t="s">
        <v>340</v>
      </c>
      <c r="R199" s="47"/>
      <c r="S199" s="46">
        <v>0</v>
      </c>
      <c r="T199" s="126" t="str">
        <f t="shared" si="28"/>
        <v/>
      </c>
      <c r="U199" s="126" t="str">
        <f t="shared" si="29"/>
        <v/>
      </c>
      <c r="V199" s="126" t="str">
        <f t="shared" si="30"/>
        <v/>
      </c>
      <c r="W199" s="127" t="str">
        <f t="shared" si="31"/>
        <v/>
      </c>
    </row>
    <row r="200" spans="1:23">
      <c r="A200" s="44">
        <v>160</v>
      </c>
      <c r="B200" s="81" t="s">
        <v>288</v>
      </c>
      <c r="C200" s="47">
        <v>1406254</v>
      </c>
      <c r="D200" s="82">
        <v>1516991</v>
      </c>
      <c r="E200" s="47">
        <v>2516965</v>
      </c>
      <c r="F200" s="91">
        <v>1590813</v>
      </c>
      <c r="G200" s="82">
        <v>2109488</v>
      </c>
      <c r="H200" s="126">
        <f t="shared" si="24"/>
        <v>50.007608867245892</v>
      </c>
      <c r="I200" s="126">
        <f t="shared" si="25"/>
        <v>39.057383992390214</v>
      </c>
      <c r="J200" s="126">
        <f t="shared" si="26"/>
        <v>-16.189219953396247</v>
      </c>
      <c r="K200" s="127">
        <f t="shared" si="27"/>
        <v>32.604397877060364</v>
      </c>
      <c r="L200" s="51"/>
      <c r="M200" s="44">
        <v>160</v>
      </c>
      <c r="N200" s="81" t="s">
        <v>288</v>
      </c>
      <c r="O200" s="47">
        <v>7722970</v>
      </c>
      <c r="P200" s="91">
        <v>2331881</v>
      </c>
      <c r="Q200" s="47">
        <v>3434189</v>
      </c>
      <c r="R200" s="47">
        <v>5022152.9999999991</v>
      </c>
      <c r="S200" s="46">
        <v>3401669</v>
      </c>
      <c r="T200" s="126">
        <f t="shared" si="28"/>
        <v>-55.953875257834746</v>
      </c>
      <c r="U200" s="126">
        <f t="shared" si="29"/>
        <v>45.876612056961733</v>
      </c>
      <c r="V200" s="126">
        <f t="shared" si="30"/>
        <v>-0.94694846439726632</v>
      </c>
      <c r="W200" s="127">
        <f t="shared" si="31"/>
        <v>-32.266719074468639</v>
      </c>
    </row>
    <row r="201" spans="1:23">
      <c r="A201" s="44">
        <v>161</v>
      </c>
      <c r="B201" s="81" t="s">
        <v>289</v>
      </c>
      <c r="C201" s="47">
        <v>260965</v>
      </c>
      <c r="D201" s="82">
        <v>750434</v>
      </c>
      <c r="E201" s="47">
        <v>583904</v>
      </c>
      <c r="F201" s="91"/>
      <c r="G201" s="82">
        <v>0</v>
      </c>
      <c r="H201" s="126">
        <f t="shared" si="24"/>
        <v>-100</v>
      </c>
      <c r="I201" s="126">
        <f t="shared" si="25"/>
        <v>-100</v>
      </c>
      <c r="J201" s="126">
        <f t="shared" si="26"/>
        <v>-100</v>
      </c>
      <c r="K201" s="127" t="str">
        <f t="shared" si="27"/>
        <v/>
      </c>
      <c r="L201" s="51"/>
      <c r="M201" s="44">
        <v>161</v>
      </c>
      <c r="N201" s="81" t="s">
        <v>289</v>
      </c>
      <c r="O201" s="47">
        <v>114076</v>
      </c>
      <c r="P201" s="91">
        <v>147516</v>
      </c>
      <c r="Q201" s="47">
        <v>151627</v>
      </c>
      <c r="R201" s="47">
        <v>211018</v>
      </c>
      <c r="S201" s="46">
        <v>329787</v>
      </c>
      <c r="T201" s="126">
        <f t="shared" si="28"/>
        <v>189.09411269679862</v>
      </c>
      <c r="U201" s="126">
        <f t="shared" si="29"/>
        <v>123.56015618644759</v>
      </c>
      <c r="V201" s="126">
        <f t="shared" si="30"/>
        <v>117.49886233982076</v>
      </c>
      <c r="W201" s="127">
        <f t="shared" si="31"/>
        <v>56.283824128747312</v>
      </c>
    </row>
    <row r="202" spans="1:23">
      <c r="A202" s="44">
        <v>162</v>
      </c>
      <c r="B202" s="81" t="s">
        <v>290</v>
      </c>
      <c r="C202" s="47">
        <v>1938706</v>
      </c>
      <c r="D202" s="82">
        <v>2497151</v>
      </c>
      <c r="E202" s="47">
        <v>2350733</v>
      </c>
      <c r="F202" s="91">
        <v>2771533</v>
      </c>
      <c r="G202" s="82">
        <v>3107110</v>
      </c>
      <c r="H202" s="126">
        <f t="shared" si="24"/>
        <v>60.267209159098911</v>
      </c>
      <c r="I202" s="126">
        <f t="shared" si="25"/>
        <v>24.426196093067659</v>
      </c>
      <c r="J202" s="126">
        <f t="shared" si="26"/>
        <v>32.176219077198482</v>
      </c>
      <c r="K202" s="127">
        <f t="shared" si="27"/>
        <v>12.107992219468429</v>
      </c>
      <c r="L202" s="51"/>
      <c r="M202" s="44">
        <v>162</v>
      </c>
      <c r="N202" s="81" t="s">
        <v>290</v>
      </c>
      <c r="O202" s="47">
        <v>1697496</v>
      </c>
      <c r="P202" s="91">
        <v>3427823</v>
      </c>
      <c r="Q202" s="47">
        <v>1443485</v>
      </c>
      <c r="R202" s="47">
        <v>3715693</v>
      </c>
      <c r="S202" s="46">
        <v>1340517</v>
      </c>
      <c r="T202" s="126">
        <f t="shared" si="28"/>
        <v>-21.029740276265755</v>
      </c>
      <c r="U202" s="126">
        <f t="shared" si="29"/>
        <v>-60.893050778876272</v>
      </c>
      <c r="V202" s="126">
        <f t="shared" si="30"/>
        <v>-7.1332919981849443</v>
      </c>
      <c r="W202" s="127">
        <f t="shared" si="31"/>
        <v>-63.922826778207998</v>
      </c>
    </row>
    <row r="203" spans="1:23">
      <c r="A203" s="44">
        <v>163</v>
      </c>
      <c r="B203" s="81" t="s">
        <v>291</v>
      </c>
      <c r="C203" s="47">
        <v>253227</v>
      </c>
      <c r="D203" s="82">
        <v>93473</v>
      </c>
      <c r="E203" s="47">
        <v>92203</v>
      </c>
      <c r="F203" s="91">
        <v>122691</v>
      </c>
      <c r="G203" s="82">
        <v>95395</v>
      </c>
      <c r="H203" s="126">
        <f t="shared" si="24"/>
        <v>-62.328266733010302</v>
      </c>
      <c r="I203" s="126">
        <f t="shared" si="25"/>
        <v>2.0562087447712116</v>
      </c>
      <c r="J203" s="126">
        <f t="shared" si="26"/>
        <v>3.4619264015270659</v>
      </c>
      <c r="K203" s="127">
        <f t="shared" si="27"/>
        <v>-22.247760634439359</v>
      </c>
      <c r="L203" s="51"/>
      <c r="M203" s="44">
        <v>163</v>
      </c>
      <c r="N203" s="81" t="s">
        <v>291</v>
      </c>
      <c r="O203" s="47">
        <v>1557418</v>
      </c>
      <c r="P203" s="91">
        <v>2096326</v>
      </c>
      <c r="Q203" s="47">
        <v>964353</v>
      </c>
      <c r="R203" s="47">
        <v>1550440</v>
      </c>
      <c r="S203" s="46">
        <v>1243104</v>
      </c>
      <c r="T203" s="126">
        <f t="shared" si="28"/>
        <v>-20.18173669496565</v>
      </c>
      <c r="U203" s="126">
        <f t="shared" si="29"/>
        <v>-40.700826111969221</v>
      </c>
      <c r="V203" s="126">
        <f t="shared" si="30"/>
        <v>28.905494149963744</v>
      </c>
      <c r="W203" s="127">
        <f t="shared" si="31"/>
        <v>-19.822501999432419</v>
      </c>
    </row>
    <row r="204" spans="1:23">
      <c r="A204" s="44">
        <v>164</v>
      </c>
      <c r="B204" s="81" t="s">
        <v>292</v>
      </c>
      <c r="C204" s="47" t="s">
        <v>340</v>
      </c>
      <c r="D204" s="82" t="s">
        <v>340</v>
      </c>
      <c r="E204" s="47" t="s">
        <v>340</v>
      </c>
      <c r="F204" s="91"/>
      <c r="G204" s="82">
        <v>0</v>
      </c>
      <c r="H204" s="126" t="str">
        <f t="shared" si="24"/>
        <v/>
      </c>
      <c r="I204" s="126" t="str">
        <f t="shared" si="25"/>
        <v/>
      </c>
      <c r="J204" s="126" t="str">
        <f t="shared" si="26"/>
        <v/>
      </c>
      <c r="K204" s="127" t="str">
        <f t="shared" si="27"/>
        <v/>
      </c>
      <c r="L204" s="51"/>
      <c r="M204" s="44">
        <v>164</v>
      </c>
      <c r="N204" s="81" t="s">
        <v>292</v>
      </c>
      <c r="O204" s="47">
        <v>41690</v>
      </c>
      <c r="P204" s="91">
        <v>2525140</v>
      </c>
      <c r="Q204" s="47">
        <v>1447953</v>
      </c>
      <c r="R204" s="47">
        <v>65189</v>
      </c>
      <c r="S204" s="46">
        <v>35151</v>
      </c>
      <c r="T204" s="126">
        <f t="shared" si="28"/>
        <v>-15.684816502758451</v>
      </c>
      <c r="U204" s="126">
        <f t="shared" si="29"/>
        <v>-98.607958370624999</v>
      </c>
      <c r="V204" s="126">
        <f t="shared" si="30"/>
        <v>-97.572365953867291</v>
      </c>
      <c r="W204" s="127">
        <f t="shared" si="31"/>
        <v>-46.078326097961309</v>
      </c>
    </row>
    <row r="205" spans="1:23">
      <c r="A205" s="44">
        <v>165</v>
      </c>
      <c r="B205" s="81" t="s">
        <v>293</v>
      </c>
      <c r="C205" s="47">
        <v>374978</v>
      </c>
      <c r="D205" s="82">
        <v>330324</v>
      </c>
      <c r="E205" s="47">
        <v>371361</v>
      </c>
      <c r="F205" s="91">
        <v>156292</v>
      </c>
      <c r="G205" s="82">
        <v>37261</v>
      </c>
      <c r="H205" s="126">
        <f t="shared" si="24"/>
        <v>-90.063150371488462</v>
      </c>
      <c r="I205" s="126">
        <f t="shared" si="25"/>
        <v>-88.719862922464003</v>
      </c>
      <c r="J205" s="126">
        <f t="shared" si="26"/>
        <v>-89.966366958296646</v>
      </c>
      <c r="K205" s="127">
        <f t="shared" si="27"/>
        <v>-76.159368361784345</v>
      </c>
      <c r="L205" s="51"/>
      <c r="M205" s="44">
        <v>165</v>
      </c>
      <c r="N205" s="81" t="s">
        <v>293</v>
      </c>
      <c r="O205" s="47">
        <v>1681419</v>
      </c>
      <c r="P205" s="91">
        <v>1297059</v>
      </c>
      <c r="Q205" s="47">
        <v>1495504.9999999995</v>
      </c>
      <c r="R205" s="53">
        <v>4204374</v>
      </c>
      <c r="S205" s="53">
        <v>1386446.0000000002</v>
      </c>
      <c r="T205" s="126">
        <f t="shared" si="28"/>
        <v>-17.543099013392833</v>
      </c>
      <c r="U205" s="126">
        <f t="shared" si="29"/>
        <v>6.891513801608113</v>
      </c>
      <c r="V205" s="126">
        <f t="shared" si="30"/>
        <v>-7.2924530509760501</v>
      </c>
      <c r="W205" s="127">
        <f t="shared" si="31"/>
        <v>-67.023723389022948</v>
      </c>
    </row>
    <row r="206" spans="1:23">
      <c r="A206" s="44">
        <v>166</v>
      </c>
      <c r="B206" s="81" t="s">
        <v>294</v>
      </c>
      <c r="C206" s="47">
        <v>68289</v>
      </c>
      <c r="D206" s="82">
        <v>42629</v>
      </c>
      <c r="E206" s="47" t="s">
        <v>340</v>
      </c>
      <c r="F206" s="91"/>
      <c r="G206" s="82">
        <v>40583</v>
      </c>
      <c r="H206" s="126">
        <f t="shared" si="24"/>
        <v>-40.571687973172843</v>
      </c>
      <c r="I206" s="126">
        <f t="shared" si="25"/>
        <v>-4.799549602383351</v>
      </c>
      <c r="J206" s="126" t="str">
        <f t="shared" si="26"/>
        <v/>
      </c>
      <c r="K206" s="127" t="str">
        <f t="shared" si="27"/>
        <v/>
      </c>
      <c r="L206" s="51"/>
      <c r="M206" s="44">
        <v>166</v>
      </c>
      <c r="N206" s="81" t="s">
        <v>294</v>
      </c>
      <c r="O206" s="47">
        <v>2406937</v>
      </c>
      <c r="P206" s="91">
        <v>2250247</v>
      </c>
      <c r="Q206" s="47">
        <v>3233264</v>
      </c>
      <c r="R206" s="47">
        <v>1713742</v>
      </c>
      <c r="S206" s="46">
        <v>986309</v>
      </c>
      <c r="T206" s="126">
        <f t="shared" si="28"/>
        <v>-59.022234483079536</v>
      </c>
      <c r="U206" s="126">
        <f t="shared" si="29"/>
        <v>-56.168856130015946</v>
      </c>
      <c r="V206" s="126">
        <f t="shared" si="30"/>
        <v>-69.494943809104356</v>
      </c>
      <c r="W206" s="127">
        <f t="shared" si="31"/>
        <v>-42.447054457438746</v>
      </c>
    </row>
    <row r="207" spans="1:23">
      <c r="A207" s="44">
        <v>167</v>
      </c>
      <c r="B207" s="81" t="s">
        <v>295</v>
      </c>
      <c r="C207" s="47" t="s">
        <v>340</v>
      </c>
      <c r="D207" s="82" t="s">
        <v>340</v>
      </c>
      <c r="E207" s="47" t="s">
        <v>340</v>
      </c>
      <c r="F207" s="91">
        <v>165216</v>
      </c>
      <c r="G207" s="82">
        <v>0</v>
      </c>
      <c r="H207" s="126" t="str">
        <f t="shared" si="24"/>
        <v/>
      </c>
      <c r="I207" s="126" t="str">
        <f t="shared" si="25"/>
        <v/>
      </c>
      <c r="J207" s="126" t="str">
        <f t="shared" si="26"/>
        <v/>
      </c>
      <c r="K207" s="127">
        <f t="shared" si="27"/>
        <v>-100</v>
      </c>
      <c r="L207" s="51"/>
      <c r="M207" s="44">
        <v>167</v>
      </c>
      <c r="N207" s="81" t="s">
        <v>295</v>
      </c>
      <c r="O207" s="47">
        <v>7654</v>
      </c>
      <c r="P207" s="91">
        <v>3243</v>
      </c>
      <c r="Q207" s="47">
        <v>5488</v>
      </c>
      <c r="R207" s="47">
        <v>7665</v>
      </c>
      <c r="S207" s="46">
        <v>107804.99999999999</v>
      </c>
      <c r="T207" s="126">
        <f t="shared" si="28"/>
        <v>1308.4792265482099</v>
      </c>
      <c r="U207" s="126">
        <f t="shared" si="29"/>
        <v>3224.2368177613316</v>
      </c>
      <c r="V207" s="126">
        <f t="shared" si="30"/>
        <v>1864.3768221574342</v>
      </c>
      <c r="W207" s="127">
        <f t="shared" si="31"/>
        <v>1306.4579256360075</v>
      </c>
    </row>
    <row r="208" spans="1:23">
      <c r="A208" s="44">
        <v>168</v>
      </c>
      <c r="B208" s="43" t="s">
        <v>50</v>
      </c>
      <c r="C208" s="47">
        <v>16893526</v>
      </c>
      <c r="D208" s="82">
        <v>20768075</v>
      </c>
      <c r="E208" s="47">
        <v>27233833.999999996</v>
      </c>
      <c r="F208" s="91">
        <v>25689342.000000011</v>
      </c>
      <c r="G208" s="82">
        <v>28318853.999999996</v>
      </c>
      <c r="H208" s="126">
        <f t="shared" si="24"/>
        <v>67.631399152551069</v>
      </c>
      <c r="I208" s="126">
        <f t="shared" si="25"/>
        <v>36.357625827140936</v>
      </c>
      <c r="J208" s="126">
        <f t="shared" si="26"/>
        <v>3.9840883219013534</v>
      </c>
      <c r="K208" s="127">
        <f t="shared" si="27"/>
        <v>10.235809075997281</v>
      </c>
      <c r="L208" s="51"/>
      <c r="M208" s="44">
        <v>168</v>
      </c>
      <c r="N208" s="43" t="s">
        <v>50</v>
      </c>
      <c r="O208" s="47">
        <v>10026582</v>
      </c>
      <c r="P208" s="91">
        <v>14308204</v>
      </c>
      <c r="Q208" s="47">
        <v>12799285.000000006</v>
      </c>
      <c r="R208" s="53">
        <v>13555804.000000004</v>
      </c>
      <c r="S208" s="53">
        <v>18240287</v>
      </c>
      <c r="T208" s="126">
        <f t="shared" si="28"/>
        <v>81.919292137639729</v>
      </c>
      <c r="U208" s="126">
        <f t="shared" si="29"/>
        <v>27.481317711153679</v>
      </c>
      <c r="V208" s="126">
        <f t="shared" si="30"/>
        <v>42.510202718354918</v>
      </c>
      <c r="W208" s="127">
        <f t="shared" si="31"/>
        <v>34.557028118730528</v>
      </c>
    </row>
    <row r="209" spans="1:23">
      <c r="A209" s="44">
        <v>169</v>
      </c>
      <c r="B209" s="81" t="s">
        <v>296</v>
      </c>
      <c r="C209" s="47" t="s">
        <v>340</v>
      </c>
      <c r="D209" s="82" t="s">
        <v>340</v>
      </c>
      <c r="E209" s="47"/>
      <c r="F209" s="91"/>
      <c r="G209" s="82">
        <v>0</v>
      </c>
      <c r="H209" s="126" t="str">
        <f t="shared" si="24"/>
        <v/>
      </c>
      <c r="I209" s="126" t="str">
        <f t="shared" si="25"/>
        <v/>
      </c>
      <c r="J209" s="126" t="str">
        <f t="shared" si="26"/>
        <v/>
      </c>
      <c r="K209" s="127" t="str">
        <f t="shared" si="27"/>
        <v/>
      </c>
      <c r="L209" s="51"/>
      <c r="M209" s="44">
        <v>169</v>
      </c>
      <c r="N209" s="81" t="s">
        <v>296</v>
      </c>
      <c r="O209" s="47" t="s">
        <v>340</v>
      </c>
      <c r="P209" s="91" t="s">
        <v>340</v>
      </c>
      <c r="Q209" s="47"/>
      <c r="S209" s="53">
        <v>0</v>
      </c>
      <c r="T209" s="126" t="str">
        <f t="shared" si="28"/>
        <v/>
      </c>
      <c r="U209" s="126" t="str">
        <f t="shared" si="29"/>
        <v/>
      </c>
      <c r="V209" s="126" t="str">
        <f t="shared" si="30"/>
        <v/>
      </c>
      <c r="W209" s="127" t="str">
        <f t="shared" si="31"/>
        <v/>
      </c>
    </row>
    <row r="210" spans="1:23">
      <c r="A210" s="44">
        <v>170</v>
      </c>
      <c r="B210" s="81" t="s">
        <v>297</v>
      </c>
      <c r="C210" s="47">
        <v>7986976</v>
      </c>
      <c r="D210" s="82">
        <v>11459324</v>
      </c>
      <c r="E210" s="47">
        <v>9205656</v>
      </c>
      <c r="F210" s="91">
        <v>15792114.999999991</v>
      </c>
      <c r="G210" s="82">
        <v>7417830.9999999991</v>
      </c>
      <c r="H210" s="126">
        <f t="shared" si="24"/>
        <v>-7.1259134871570922</v>
      </c>
      <c r="I210" s="126">
        <f t="shared" si="25"/>
        <v>-35.268162415165165</v>
      </c>
      <c r="J210" s="126">
        <f t="shared" si="26"/>
        <v>-19.42094077814771</v>
      </c>
      <c r="K210" s="127">
        <f t="shared" si="27"/>
        <v>-53.02826125569625</v>
      </c>
      <c r="L210" s="51"/>
      <c r="M210" s="44">
        <v>170</v>
      </c>
      <c r="N210" s="81" t="s">
        <v>297</v>
      </c>
      <c r="O210" s="47">
        <v>5097508</v>
      </c>
      <c r="P210" s="91">
        <v>4565554</v>
      </c>
      <c r="Q210" s="53">
        <v>12974338</v>
      </c>
      <c r="R210" s="53">
        <v>5983315</v>
      </c>
      <c r="S210" s="53">
        <v>11356611</v>
      </c>
      <c r="T210" s="126">
        <f t="shared" si="28"/>
        <v>122.78750715055278</v>
      </c>
      <c r="U210" s="126">
        <f t="shared" si="29"/>
        <v>148.74551916372033</v>
      </c>
      <c r="V210" s="126">
        <f t="shared" si="30"/>
        <v>-12.46866699480158</v>
      </c>
      <c r="W210" s="127">
        <f t="shared" si="31"/>
        <v>89.804665139642481</v>
      </c>
    </row>
    <row r="211" spans="1:23">
      <c r="A211" s="44">
        <v>171</v>
      </c>
      <c r="B211" s="81" t="s">
        <v>71</v>
      </c>
      <c r="C211" s="47">
        <v>5868672</v>
      </c>
      <c r="D211" s="82">
        <v>1025006</v>
      </c>
      <c r="E211" s="47">
        <v>1587866</v>
      </c>
      <c r="F211" s="91">
        <v>1904708</v>
      </c>
      <c r="G211" s="82">
        <v>1938850</v>
      </c>
      <c r="H211" s="126">
        <f t="shared" si="24"/>
        <v>-66.962713199851692</v>
      </c>
      <c r="I211" s="126">
        <f t="shared" si="25"/>
        <v>89.154990312251812</v>
      </c>
      <c r="J211" s="126">
        <f t="shared" si="26"/>
        <v>22.104132212667821</v>
      </c>
      <c r="K211" s="127">
        <f t="shared" si="27"/>
        <v>1.7925057279121006</v>
      </c>
      <c r="L211" s="51"/>
      <c r="M211" s="44">
        <v>171</v>
      </c>
      <c r="N211" s="81" t="s">
        <v>71</v>
      </c>
      <c r="O211" s="47">
        <v>36370365</v>
      </c>
      <c r="P211" s="91">
        <v>18572917</v>
      </c>
      <c r="Q211" s="47">
        <v>15487936</v>
      </c>
      <c r="R211" s="47">
        <v>8393328.9999999981</v>
      </c>
      <c r="S211" s="46">
        <v>20461800</v>
      </c>
      <c r="T211" s="126">
        <f t="shared" si="28"/>
        <v>-43.74046012460969</v>
      </c>
      <c r="U211" s="126">
        <f t="shared" si="29"/>
        <v>10.170093367670788</v>
      </c>
      <c r="V211" s="126">
        <f t="shared" si="30"/>
        <v>32.114440555539488</v>
      </c>
      <c r="W211" s="127">
        <f t="shared" si="31"/>
        <v>143.78646422653043</v>
      </c>
    </row>
    <row r="212" spans="1:23">
      <c r="A212" s="44">
        <v>172</v>
      </c>
      <c r="B212" s="81" t="s">
        <v>298</v>
      </c>
      <c r="C212" s="47">
        <v>1027664</v>
      </c>
      <c r="D212" s="82">
        <v>1331511</v>
      </c>
      <c r="E212" s="47">
        <v>1250423</v>
      </c>
      <c r="F212" s="91">
        <v>3281104.9999999995</v>
      </c>
      <c r="G212" s="82">
        <v>3039211</v>
      </c>
      <c r="H212" s="126">
        <f t="shared" si="24"/>
        <v>195.73975540643636</v>
      </c>
      <c r="I212" s="126">
        <f t="shared" si="25"/>
        <v>128.2527895000492</v>
      </c>
      <c r="J212" s="126">
        <f t="shared" si="26"/>
        <v>143.05463031310205</v>
      </c>
      <c r="K212" s="127">
        <f t="shared" si="27"/>
        <v>-7.3723334059714603</v>
      </c>
      <c r="L212" s="51"/>
      <c r="M212" s="44">
        <v>172</v>
      </c>
      <c r="N212" s="81" t="s">
        <v>298</v>
      </c>
      <c r="O212" s="47">
        <v>6918323</v>
      </c>
      <c r="P212" s="91">
        <v>6310676</v>
      </c>
      <c r="Q212" s="47">
        <v>4212544</v>
      </c>
      <c r="R212" s="47">
        <v>2849786.0000000009</v>
      </c>
      <c r="S212" s="46">
        <v>1721153</v>
      </c>
      <c r="T212" s="126">
        <f t="shared" si="28"/>
        <v>-75.121817816254023</v>
      </c>
      <c r="U212" s="126">
        <f t="shared" si="29"/>
        <v>-72.726329160299144</v>
      </c>
      <c r="V212" s="126">
        <f t="shared" si="30"/>
        <v>-59.142195310007445</v>
      </c>
      <c r="W212" s="127">
        <f t="shared" si="31"/>
        <v>-39.604131678659407</v>
      </c>
    </row>
    <row r="213" spans="1:23">
      <c r="A213" s="44">
        <v>173</v>
      </c>
      <c r="B213" s="81" t="s">
        <v>65</v>
      </c>
      <c r="C213" s="47">
        <v>174532</v>
      </c>
      <c r="D213" s="82">
        <v>71775</v>
      </c>
      <c r="E213" s="47">
        <v>35144</v>
      </c>
      <c r="F213" s="91">
        <v>66658</v>
      </c>
      <c r="G213" s="82">
        <v>64055</v>
      </c>
      <c r="H213" s="126">
        <f t="shared" si="24"/>
        <v>-63.298993880778312</v>
      </c>
      <c r="I213" s="126">
        <f t="shared" si="25"/>
        <v>-10.755834204110073</v>
      </c>
      <c r="J213" s="126">
        <f t="shared" si="26"/>
        <v>82.264397905759154</v>
      </c>
      <c r="K213" s="127">
        <f t="shared" si="27"/>
        <v>-3.9050076509946337</v>
      </c>
      <c r="L213" s="51"/>
      <c r="M213" s="44">
        <v>173</v>
      </c>
      <c r="N213" s="81" t="s">
        <v>65</v>
      </c>
      <c r="O213" s="47">
        <v>5830254</v>
      </c>
      <c r="P213" s="91">
        <v>3483629</v>
      </c>
      <c r="Q213" s="47">
        <v>3406502</v>
      </c>
      <c r="R213" s="47">
        <v>2978435.0000000009</v>
      </c>
      <c r="S213" s="46">
        <v>4753807.9999999991</v>
      </c>
      <c r="T213" s="126">
        <f t="shared" si="28"/>
        <v>-18.463106410115245</v>
      </c>
      <c r="U213" s="126">
        <f t="shared" si="29"/>
        <v>36.461374044136136</v>
      </c>
      <c r="V213" s="126">
        <f t="shared" si="30"/>
        <v>39.551011565529649</v>
      </c>
      <c r="W213" s="127">
        <f t="shared" si="31"/>
        <v>59.607579148109579</v>
      </c>
    </row>
    <row r="214" spans="1:23">
      <c r="A214" s="44">
        <v>174</v>
      </c>
      <c r="B214" s="81" t="s">
        <v>299</v>
      </c>
      <c r="C214" s="47" t="s">
        <v>340</v>
      </c>
      <c r="D214" s="82" t="s">
        <v>340</v>
      </c>
      <c r="E214" s="47" t="s">
        <v>340</v>
      </c>
      <c r="F214" s="91"/>
      <c r="G214" s="82">
        <v>0</v>
      </c>
      <c r="H214" s="126" t="str">
        <f t="shared" si="24"/>
        <v/>
      </c>
      <c r="I214" s="126" t="str">
        <f t="shared" si="25"/>
        <v/>
      </c>
      <c r="J214" s="126" t="str">
        <f t="shared" si="26"/>
        <v/>
      </c>
      <c r="K214" s="127" t="str">
        <f t="shared" si="27"/>
        <v/>
      </c>
      <c r="L214" s="51"/>
      <c r="M214" s="44">
        <v>174</v>
      </c>
      <c r="N214" s="81" t="s">
        <v>299</v>
      </c>
      <c r="O214" s="47">
        <v>37922</v>
      </c>
      <c r="P214" s="91">
        <v>22746</v>
      </c>
      <c r="Q214" s="47">
        <v>1050</v>
      </c>
      <c r="R214" s="47"/>
      <c r="S214" s="46">
        <v>0</v>
      </c>
      <c r="T214" s="126">
        <f t="shared" si="28"/>
        <v>-100</v>
      </c>
      <c r="U214" s="126">
        <f t="shared" si="29"/>
        <v>-100</v>
      </c>
      <c r="V214" s="126">
        <f t="shared" si="30"/>
        <v>-100</v>
      </c>
      <c r="W214" s="127" t="str">
        <f t="shared" si="31"/>
        <v/>
      </c>
    </row>
    <row r="215" spans="1:23">
      <c r="A215" s="44">
        <v>175</v>
      </c>
      <c r="B215" s="81" t="s">
        <v>78</v>
      </c>
      <c r="C215" s="47">
        <v>2013234</v>
      </c>
      <c r="D215" s="82">
        <v>1151018</v>
      </c>
      <c r="E215" s="47">
        <v>4051823</v>
      </c>
      <c r="F215" s="91">
        <v>1154756</v>
      </c>
      <c r="G215" s="82">
        <v>1177695</v>
      </c>
      <c r="H215" s="126">
        <f t="shared" si="24"/>
        <v>-41.502329088421909</v>
      </c>
      <c r="I215" s="126">
        <f t="shared" si="25"/>
        <v>2.3176874731759085</v>
      </c>
      <c r="J215" s="126">
        <f t="shared" si="26"/>
        <v>-70.934194312041768</v>
      </c>
      <c r="K215" s="127">
        <f t="shared" si="27"/>
        <v>1.9864802607650489</v>
      </c>
      <c r="L215" s="51"/>
      <c r="M215" s="44">
        <v>175</v>
      </c>
      <c r="N215" s="81" t="s">
        <v>78</v>
      </c>
      <c r="O215" s="47">
        <v>4598205</v>
      </c>
      <c r="P215" s="91">
        <v>6965675</v>
      </c>
      <c r="Q215" s="47">
        <v>10004773</v>
      </c>
      <c r="R215" s="47">
        <v>5603029.9999999981</v>
      </c>
      <c r="S215" s="46">
        <v>9633354</v>
      </c>
      <c r="T215" s="126">
        <f t="shared" si="28"/>
        <v>109.50249064580638</v>
      </c>
      <c r="U215" s="126">
        <f t="shared" si="29"/>
        <v>38.297494499815173</v>
      </c>
      <c r="V215" s="126">
        <f t="shared" si="30"/>
        <v>-3.7124180628586032</v>
      </c>
      <c r="W215" s="127">
        <f t="shared" si="31"/>
        <v>71.931151537650209</v>
      </c>
    </row>
    <row r="216" spans="1:23">
      <c r="A216" s="44">
        <v>176</v>
      </c>
      <c r="B216" s="43" t="s">
        <v>300</v>
      </c>
      <c r="C216" s="47">
        <v>3550</v>
      </c>
      <c r="D216" s="82" t="s">
        <v>340</v>
      </c>
      <c r="E216" s="161" t="s">
        <v>340</v>
      </c>
      <c r="G216" s="53">
        <v>0</v>
      </c>
      <c r="H216" s="126">
        <f t="shared" si="24"/>
        <v>-100</v>
      </c>
      <c r="I216" s="126" t="str">
        <f t="shared" si="25"/>
        <v/>
      </c>
      <c r="J216" s="126" t="str">
        <f t="shared" si="26"/>
        <v/>
      </c>
      <c r="K216" s="127" t="str">
        <f t="shared" si="27"/>
        <v/>
      </c>
      <c r="L216" s="51"/>
      <c r="M216" s="44">
        <v>176</v>
      </c>
      <c r="N216" s="43" t="s">
        <v>300</v>
      </c>
      <c r="O216" s="47">
        <v>472660</v>
      </c>
      <c r="P216" s="91">
        <v>16200</v>
      </c>
      <c r="Q216" s="47">
        <v>19150</v>
      </c>
      <c r="S216" s="53">
        <v>9767</v>
      </c>
      <c r="T216" s="126">
        <f t="shared" si="28"/>
        <v>-97.933609782930645</v>
      </c>
      <c r="U216" s="126">
        <f t="shared" si="29"/>
        <v>-39.709876543209873</v>
      </c>
      <c r="V216" s="126">
        <f t="shared" si="30"/>
        <v>-48.997389033942561</v>
      </c>
      <c r="W216" s="127" t="str">
        <f t="shared" si="31"/>
        <v/>
      </c>
    </row>
    <row r="217" spans="1:23">
      <c r="A217" s="44">
        <v>177</v>
      </c>
      <c r="B217" s="81" t="s">
        <v>301</v>
      </c>
      <c r="C217" s="47" t="s">
        <v>340</v>
      </c>
      <c r="D217" s="82" t="s">
        <v>340</v>
      </c>
      <c r="E217" s="47"/>
      <c r="F217" s="91"/>
      <c r="G217" s="82"/>
      <c r="H217" s="126" t="str">
        <f t="shared" si="24"/>
        <v/>
      </c>
      <c r="I217" s="126" t="str">
        <f t="shared" si="25"/>
        <v/>
      </c>
      <c r="J217" s="126" t="str">
        <f t="shared" si="26"/>
        <v/>
      </c>
      <c r="K217" s="127" t="str">
        <f t="shared" si="27"/>
        <v/>
      </c>
      <c r="L217" s="51"/>
      <c r="M217" s="44">
        <v>177</v>
      </c>
      <c r="N217" s="81" t="s">
        <v>301</v>
      </c>
      <c r="O217" s="47" t="s">
        <v>340</v>
      </c>
      <c r="P217" s="91" t="s">
        <v>340</v>
      </c>
      <c r="Q217" s="47"/>
      <c r="T217" s="126" t="str">
        <f t="shared" si="28"/>
        <v/>
      </c>
      <c r="U217" s="126" t="str">
        <f t="shared" si="29"/>
        <v/>
      </c>
      <c r="V217" s="126" t="str">
        <f t="shared" si="30"/>
        <v/>
      </c>
      <c r="W217" s="127" t="str">
        <f t="shared" si="31"/>
        <v/>
      </c>
    </row>
    <row r="218" spans="1:23">
      <c r="A218" s="44">
        <v>178</v>
      </c>
      <c r="B218" s="81" t="s">
        <v>302</v>
      </c>
      <c r="C218" s="47">
        <v>507319</v>
      </c>
      <c r="D218" s="82">
        <v>413132</v>
      </c>
      <c r="E218" s="47">
        <v>567318</v>
      </c>
      <c r="F218" s="91">
        <v>523577</v>
      </c>
      <c r="G218" s="82">
        <v>659426</v>
      </c>
      <c r="H218" s="126">
        <f t="shared" si="24"/>
        <v>29.982515931790431</v>
      </c>
      <c r="I218" s="126">
        <f t="shared" si="25"/>
        <v>59.616296970459814</v>
      </c>
      <c r="J218" s="126">
        <f t="shared" si="26"/>
        <v>16.235691446419835</v>
      </c>
      <c r="K218" s="127">
        <f t="shared" si="27"/>
        <v>25.946326901296274</v>
      </c>
      <c r="L218" s="51"/>
      <c r="M218" s="44">
        <v>178</v>
      </c>
      <c r="N218" s="81" t="s">
        <v>302</v>
      </c>
      <c r="O218" s="47">
        <v>2134213</v>
      </c>
      <c r="P218" s="91">
        <v>2496356</v>
      </c>
      <c r="Q218" s="47">
        <v>2571342</v>
      </c>
      <c r="R218" s="47">
        <v>2152576</v>
      </c>
      <c r="S218" s="46">
        <v>1337778</v>
      </c>
      <c r="T218" s="126">
        <f t="shared" si="28"/>
        <v>-37.317502985878171</v>
      </c>
      <c r="U218" s="126">
        <f t="shared" si="29"/>
        <v>-46.410768335926441</v>
      </c>
      <c r="V218" s="126">
        <f t="shared" si="30"/>
        <v>-47.973548442797579</v>
      </c>
      <c r="W218" s="127">
        <f t="shared" si="31"/>
        <v>-37.85222914312898</v>
      </c>
    </row>
    <row r="219" spans="1:23">
      <c r="A219" s="44">
        <v>179</v>
      </c>
      <c r="B219" s="81" t="s">
        <v>336</v>
      </c>
      <c r="C219" s="47"/>
      <c r="D219" s="82"/>
      <c r="E219" s="47" t="s">
        <v>340</v>
      </c>
      <c r="F219" s="91"/>
      <c r="G219" s="82">
        <v>0</v>
      </c>
      <c r="H219" s="126" t="str">
        <f t="shared" si="24"/>
        <v/>
      </c>
      <c r="I219" s="126" t="str">
        <f t="shared" si="25"/>
        <v/>
      </c>
      <c r="J219" s="126" t="str">
        <f t="shared" si="26"/>
        <v/>
      </c>
      <c r="K219" s="127" t="str">
        <f t="shared" si="27"/>
        <v/>
      </c>
      <c r="L219" s="51"/>
      <c r="M219" s="44">
        <v>179</v>
      </c>
      <c r="N219" s="81" t="s">
        <v>336</v>
      </c>
      <c r="O219" s="47"/>
      <c r="P219" s="91"/>
      <c r="Q219" s="47" t="s">
        <v>340</v>
      </c>
      <c r="S219" s="53">
        <v>0</v>
      </c>
      <c r="T219" s="126" t="str">
        <f t="shared" si="28"/>
        <v/>
      </c>
      <c r="U219" s="126" t="str">
        <f t="shared" si="29"/>
        <v/>
      </c>
      <c r="V219" s="126" t="str">
        <f t="shared" si="30"/>
        <v/>
      </c>
      <c r="W219" s="127" t="str">
        <f t="shared" si="31"/>
        <v/>
      </c>
    </row>
    <row r="220" spans="1:23">
      <c r="A220" s="44">
        <v>180</v>
      </c>
      <c r="B220" s="81" t="s">
        <v>303</v>
      </c>
      <c r="C220" s="47" t="s">
        <v>340</v>
      </c>
      <c r="D220" s="82" t="s">
        <v>340</v>
      </c>
      <c r="E220" s="47" t="s">
        <v>340</v>
      </c>
      <c r="F220" s="91"/>
      <c r="G220" s="82">
        <v>0</v>
      </c>
      <c r="H220" s="126" t="str">
        <f t="shared" si="24"/>
        <v/>
      </c>
      <c r="I220" s="126" t="str">
        <f t="shared" si="25"/>
        <v/>
      </c>
      <c r="J220" s="126" t="str">
        <f t="shared" si="26"/>
        <v/>
      </c>
      <c r="K220" s="127" t="str">
        <f t="shared" si="27"/>
        <v/>
      </c>
      <c r="L220" s="51"/>
      <c r="M220" s="44">
        <v>180</v>
      </c>
      <c r="N220" s="81" t="s">
        <v>303</v>
      </c>
      <c r="O220" s="47">
        <v>56201</v>
      </c>
      <c r="P220" s="91">
        <v>139809</v>
      </c>
      <c r="Q220" s="47">
        <v>236918</v>
      </c>
      <c r="R220" s="47">
        <v>88064</v>
      </c>
      <c r="S220" s="46">
        <v>88820</v>
      </c>
      <c r="T220" s="126">
        <f t="shared" si="28"/>
        <v>58.039892528602678</v>
      </c>
      <c r="U220" s="126">
        <f t="shared" si="29"/>
        <v>-36.470470427511827</v>
      </c>
      <c r="V220" s="126">
        <f t="shared" si="30"/>
        <v>-62.510235608944868</v>
      </c>
      <c r="W220" s="127">
        <f t="shared" si="31"/>
        <v>0.85846656976744384</v>
      </c>
    </row>
    <row r="221" spans="1:23">
      <c r="A221" s="44">
        <v>181</v>
      </c>
      <c r="B221" s="81" t="s">
        <v>304</v>
      </c>
      <c r="C221" s="47" t="s">
        <v>340</v>
      </c>
      <c r="D221" s="82" t="s">
        <v>340</v>
      </c>
      <c r="E221" s="47" t="s">
        <v>340</v>
      </c>
      <c r="F221" s="91"/>
      <c r="G221" s="82">
        <v>0</v>
      </c>
      <c r="H221" s="126" t="str">
        <f t="shared" si="24"/>
        <v/>
      </c>
      <c r="I221" s="126" t="str">
        <f t="shared" si="25"/>
        <v/>
      </c>
      <c r="J221" s="126" t="str">
        <f t="shared" si="26"/>
        <v/>
      </c>
      <c r="K221" s="127" t="str">
        <f t="shared" si="27"/>
        <v/>
      </c>
      <c r="L221" s="51"/>
      <c r="M221" s="44">
        <v>181</v>
      </c>
      <c r="N221" s="81" t="s">
        <v>304</v>
      </c>
      <c r="O221" s="47" t="s">
        <v>340</v>
      </c>
      <c r="P221" s="91" t="s">
        <v>340</v>
      </c>
      <c r="Q221" s="47" t="s">
        <v>340</v>
      </c>
      <c r="R221" s="47">
        <v>12565</v>
      </c>
      <c r="S221" s="46"/>
      <c r="T221" s="126" t="str">
        <f t="shared" si="28"/>
        <v/>
      </c>
      <c r="U221" s="126" t="str">
        <f t="shared" si="29"/>
        <v/>
      </c>
      <c r="V221" s="126" t="str">
        <f t="shared" si="30"/>
        <v/>
      </c>
      <c r="W221" s="127">
        <f t="shared" si="31"/>
        <v>-100</v>
      </c>
    </row>
    <row r="222" spans="1:23">
      <c r="A222" s="44">
        <v>182</v>
      </c>
      <c r="B222" s="81" t="s">
        <v>305</v>
      </c>
      <c r="C222" s="47"/>
      <c r="D222" s="82" t="s">
        <v>340</v>
      </c>
      <c r="E222" s="47"/>
      <c r="F222" s="91"/>
      <c r="G222" s="82">
        <v>0</v>
      </c>
      <c r="H222" s="126" t="str">
        <f t="shared" si="24"/>
        <v/>
      </c>
      <c r="I222" s="126" t="str">
        <f t="shared" si="25"/>
        <v/>
      </c>
      <c r="J222" s="126" t="str">
        <f t="shared" si="26"/>
        <v/>
      </c>
      <c r="K222" s="127" t="str">
        <f t="shared" si="27"/>
        <v/>
      </c>
      <c r="L222" s="51"/>
      <c r="M222" s="44">
        <v>182</v>
      </c>
      <c r="N222" s="81" t="s">
        <v>305</v>
      </c>
      <c r="O222" s="47"/>
      <c r="P222" s="91" t="s">
        <v>340</v>
      </c>
      <c r="Q222" s="47"/>
      <c r="R222" s="47"/>
      <c r="S222" s="46">
        <v>0</v>
      </c>
      <c r="T222" s="126" t="str">
        <f t="shared" si="28"/>
        <v/>
      </c>
      <c r="U222" s="126" t="str">
        <f t="shared" si="29"/>
        <v/>
      </c>
      <c r="V222" s="126" t="str">
        <f t="shared" si="30"/>
        <v/>
      </c>
      <c r="W222" s="127" t="str">
        <f t="shared" si="31"/>
        <v/>
      </c>
    </row>
    <row r="223" spans="1:23">
      <c r="A223" s="44">
        <v>183</v>
      </c>
      <c r="B223" s="81" t="s">
        <v>332</v>
      </c>
      <c r="C223" s="47" t="s">
        <v>340</v>
      </c>
      <c r="D223" s="82"/>
      <c r="E223" s="47" t="s">
        <v>340</v>
      </c>
      <c r="F223" s="91"/>
      <c r="G223" s="82">
        <v>0</v>
      </c>
      <c r="H223" s="126" t="str">
        <f t="shared" si="24"/>
        <v/>
      </c>
      <c r="I223" s="126" t="str">
        <f t="shared" si="25"/>
        <v/>
      </c>
      <c r="J223" s="126" t="str">
        <f t="shared" si="26"/>
        <v/>
      </c>
      <c r="K223" s="127" t="str">
        <f t="shared" si="27"/>
        <v/>
      </c>
      <c r="L223" s="51"/>
      <c r="M223" s="44">
        <v>183</v>
      </c>
      <c r="N223" s="81" t="s">
        <v>332</v>
      </c>
      <c r="O223" s="47" t="s">
        <v>340</v>
      </c>
      <c r="P223" s="91"/>
      <c r="Q223" s="47" t="s">
        <v>340</v>
      </c>
      <c r="R223" s="47"/>
      <c r="S223" s="46">
        <v>0</v>
      </c>
      <c r="T223" s="126" t="str">
        <f t="shared" si="28"/>
        <v/>
      </c>
      <c r="U223" s="126" t="str">
        <f t="shared" si="29"/>
        <v/>
      </c>
      <c r="V223" s="126" t="str">
        <f t="shared" si="30"/>
        <v/>
      </c>
      <c r="W223" s="127" t="str">
        <f t="shared" si="31"/>
        <v/>
      </c>
    </row>
    <row r="224" spans="1:23">
      <c r="A224" s="44">
        <v>184</v>
      </c>
      <c r="B224" s="81" t="s">
        <v>306</v>
      </c>
      <c r="C224" s="47" t="s">
        <v>340</v>
      </c>
      <c r="D224" s="82" t="s">
        <v>340</v>
      </c>
      <c r="E224" s="47" t="s">
        <v>340</v>
      </c>
      <c r="F224" s="91"/>
      <c r="G224" s="82">
        <v>0</v>
      </c>
      <c r="H224" s="126" t="str">
        <f t="shared" si="24"/>
        <v/>
      </c>
      <c r="I224" s="126" t="str">
        <f t="shared" si="25"/>
        <v/>
      </c>
      <c r="J224" s="126" t="str">
        <f t="shared" si="26"/>
        <v/>
      </c>
      <c r="K224" s="127" t="str">
        <f t="shared" si="27"/>
        <v/>
      </c>
      <c r="L224" s="51"/>
      <c r="M224" s="44">
        <v>184</v>
      </c>
      <c r="N224" s="81" t="s">
        <v>306</v>
      </c>
      <c r="O224" s="47">
        <v>46916</v>
      </c>
      <c r="P224" s="91">
        <v>110980</v>
      </c>
      <c r="Q224" s="47">
        <v>617515</v>
      </c>
      <c r="R224" s="47">
        <v>70919</v>
      </c>
      <c r="S224" s="46">
        <v>77023</v>
      </c>
      <c r="T224" s="126">
        <f t="shared" si="28"/>
        <v>64.172137437121677</v>
      </c>
      <c r="U224" s="126">
        <f t="shared" si="29"/>
        <v>-30.597404937826639</v>
      </c>
      <c r="V224" s="126">
        <f t="shared" si="30"/>
        <v>-87.526942665360352</v>
      </c>
      <c r="W224" s="127">
        <f t="shared" si="31"/>
        <v>8.6070023547991354</v>
      </c>
    </row>
    <row r="225" spans="1:23">
      <c r="A225" s="44">
        <v>185</v>
      </c>
      <c r="B225" s="81" t="s">
        <v>307</v>
      </c>
      <c r="C225" s="47" t="s">
        <v>340</v>
      </c>
      <c r="D225" s="82" t="s">
        <v>340</v>
      </c>
      <c r="E225" s="47" t="s">
        <v>340</v>
      </c>
      <c r="F225" s="91"/>
      <c r="G225" s="82">
        <v>0</v>
      </c>
      <c r="H225" s="126" t="str">
        <f t="shared" si="24"/>
        <v/>
      </c>
      <c r="I225" s="126" t="str">
        <f t="shared" si="25"/>
        <v/>
      </c>
      <c r="J225" s="126" t="str">
        <f t="shared" si="26"/>
        <v/>
      </c>
      <c r="K225" s="127" t="str">
        <f t="shared" si="27"/>
        <v/>
      </c>
      <c r="L225" s="51"/>
      <c r="M225" s="44">
        <v>185</v>
      </c>
      <c r="N225" s="81" t="s">
        <v>307</v>
      </c>
      <c r="O225" s="47">
        <v>28401</v>
      </c>
      <c r="P225" s="91" t="s">
        <v>340</v>
      </c>
      <c r="Q225" s="47" t="s">
        <v>340</v>
      </c>
      <c r="S225" s="53">
        <v>0</v>
      </c>
      <c r="T225" s="126">
        <f t="shared" si="28"/>
        <v>-100</v>
      </c>
      <c r="U225" s="126" t="str">
        <f t="shared" si="29"/>
        <v/>
      </c>
      <c r="V225" s="126" t="str">
        <f t="shared" si="30"/>
        <v/>
      </c>
      <c r="W225" s="127" t="str">
        <f t="shared" si="31"/>
        <v/>
      </c>
    </row>
    <row r="226" spans="1:23">
      <c r="A226" s="44">
        <v>186</v>
      </c>
      <c r="B226" s="81" t="s">
        <v>338</v>
      </c>
      <c r="C226" s="47" t="s">
        <v>340</v>
      </c>
      <c r="D226" s="82"/>
      <c r="E226" s="47"/>
      <c r="F226" s="91"/>
      <c r="G226" s="82">
        <v>0</v>
      </c>
      <c r="H226" s="126" t="str">
        <f t="shared" si="24"/>
        <v/>
      </c>
      <c r="I226" s="126" t="str">
        <f t="shared" si="25"/>
        <v/>
      </c>
      <c r="J226" s="126" t="str">
        <f t="shared" si="26"/>
        <v/>
      </c>
      <c r="K226" s="127" t="str">
        <f t="shared" si="27"/>
        <v/>
      </c>
      <c r="L226" s="51"/>
      <c r="M226" s="44">
        <v>186</v>
      </c>
      <c r="N226" s="81" t="s">
        <v>338</v>
      </c>
      <c r="O226" s="47" t="s">
        <v>340</v>
      </c>
      <c r="P226" s="91"/>
      <c r="Q226" s="47"/>
      <c r="R226" s="47">
        <v>7310</v>
      </c>
      <c r="S226" s="46">
        <v>4802</v>
      </c>
      <c r="T226" s="126" t="str">
        <f t="shared" si="28"/>
        <v/>
      </c>
      <c r="U226" s="126" t="str">
        <f t="shared" si="29"/>
        <v/>
      </c>
      <c r="V226" s="126" t="str">
        <f t="shared" si="30"/>
        <v/>
      </c>
      <c r="W226" s="127">
        <f t="shared" si="31"/>
        <v>-34.309165526675784</v>
      </c>
    </row>
    <row r="227" spans="1:23">
      <c r="A227" s="44">
        <v>187</v>
      </c>
      <c r="B227" s="81" t="s">
        <v>308</v>
      </c>
      <c r="C227" s="47" t="s">
        <v>340</v>
      </c>
      <c r="D227" s="82" t="s">
        <v>340</v>
      </c>
      <c r="E227" s="47" t="s">
        <v>340</v>
      </c>
      <c r="F227" s="91"/>
      <c r="G227" s="82">
        <v>0</v>
      </c>
      <c r="H227" s="126" t="str">
        <f t="shared" si="24"/>
        <v/>
      </c>
      <c r="I227" s="126" t="str">
        <f t="shared" si="25"/>
        <v/>
      </c>
      <c r="J227" s="126" t="str">
        <f t="shared" si="26"/>
        <v/>
      </c>
      <c r="K227" s="127" t="str">
        <f t="shared" si="27"/>
        <v/>
      </c>
      <c r="L227" s="51"/>
      <c r="M227" s="44">
        <v>187</v>
      </c>
      <c r="N227" s="81" t="s">
        <v>308</v>
      </c>
      <c r="O227" s="47" t="s">
        <v>340</v>
      </c>
      <c r="P227" s="91" t="s">
        <v>340</v>
      </c>
      <c r="Q227" s="47" t="s">
        <v>340</v>
      </c>
      <c r="R227" s="47"/>
      <c r="S227" s="46">
        <v>0</v>
      </c>
      <c r="T227" s="126" t="str">
        <f t="shared" si="28"/>
        <v/>
      </c>
      <c r="U227" s="126" t="str">
        <f t="shared" si="29"/>
        <v/>
      </c>
      <c r="V227" s="126" t="str">
        <f t="shared" si="30"/>
        <v/>
      </c>
      <c r="W227" s="127" t="str">
        <f t="shared" si="31"/>
        <v/>
      </c>
    </row>
    <row r="228" spans="1:23">
      <c r="A228" s="44">
        <v>188</v>
      </c>
      <c r="B228" s="81" t="s">
        <v>309</v>
      </c>
      <c r="C228" s="47"/>
      <c r="D228" s="82" t="s">
        <v>340</v>
      </c>
      <c r="E228" s="47" t="s">
        <v>340</v>
      </c>
      <c r="F228" s="91"/>
      <c r="G228" s="82"/>
      <c r="H228" s="126" t="str">
        <f t="shared" si="24"/>
        <v/>
      </c>
      <c r="I228" s="126" t="str">
        <f t="shared" si="25"/>
        <v/>
      </c>
      <c r="J228" s="126" t="str">
        <f t="shared" si="26"/>
        <v/>
      </c>
      <c r="K228" s="127" t="str">
        <f t="shared" si="27"/>
        <v/>
      </c>
      <c r="L228" s="51"/>
      <c r="M228" s="44">
        <v>188</v>
      </c>
      <c r="N228" s="81" t="s">
        <v>309</v>
      </c>
      <c r="O228" s="47"/>
      <c r="P228" s="91" t="s">
        <v>340</v>
      </c>
      <c r="Q228" s="47" t="s">
        <v>340</v>
      </c>
      <c r="R228" s="47"/>
      <c r="S228" s="46">
        <v>0</v>
      </c>
      <c r="T228" s="126" t="str">
        <f t="shared" si="28"/>
        <v/>
      </c>
      <c r="U228" s="126" t="str">
        <f t="shared" si="29"/>
        <v/>
      </c>
      <c r="V228" s="126" t="str">
        <f t="shared" si="30"/>
        <v/>
      </c>
      <c r="W228" s="127" t="str">
        <f t="shared" si="31"/>
        <v/>
      </c>
    </row>
    <row r="229" spans="1:23">
      <c r="A229" s="44">
        <v>189</v>
      </c>
      <c r="B229" s="81" t="s">
        <v>310</v>
      </c>
      <c r="C229" s="47" t="s">
        <v>340</v>
      </c>
      <c r="D229" s="82" t="s">
        <v>340</v>
      </c>
      <c r="E229" s="47" t="s">
        <v>340</v>
      </c>
      <c r="F229" s="91"/>
      <c r="G229" s="82">
        <v>6848</v>
      </c>
      <c r="H229" s="126" t="str">
        <f t="shared" si="24"/>
        <v/>
      </c>
      <c r="I229" s="126" t="str">
        <f t="shared" si="25"/>
        <v/>
      </c>
      <c r="J229" s="126" t="str">
        <f t="shared" si="26"/>
        <v/>
      </c>
      <c r="K229" s="127" t="str">
        <f t="shared" si="27"/>
        <v/>
      </c>
      <c r="L229" s="51"/>
      <c r="M229" s="44">
        <v>189</v>
      </c>
      <c r="N229" s="81" t="s">
        <v>310</v>
      </c>
      <c r="O229" s="47">
        <v>61274</v>
      </c>
      <c r="P229" s="91">
        <v>71752</v>
      </c>
      <c r="Q229" s="47">
        <v>63207</v>
      </c>
      <c r="R229" s="47">
        <v>76826</v>
      </c>
      <c r="S229" s="46">
        <v>114999</v>
      </c>
      <c r="T229" s="126">
        <f t="shared" si="28"/>
        <v>87.679929497013433</v>
      </c>
      <c r="U229" s="126">
        <f t="shared" si="29"/>
        <v>60.272884379529501</v>
      </c>
      <c r="V229" s="126">
        <f t="shared" si="30"/>
        <v>81.940291423418302</v>
      </c>
      <c r="W229" s="127">
        <f t="shared" si="31"/>
        <v>49.687605758467186</v>
      </c>
    </row>
    <row r="230" spans="1:23">
      <c r="A230" s="44">
        <v>190</v>
      </c>
      <c r="B230" s="81" t="s">
        <v>311</v>
      </c>
      <c r="C230" s="47"/>
      <c r="D230" s="82" t="s">
        <v>340</v>
      </c>
      <c r="E230" s="47"/>
      <c r="F230" s="91"/>
      <c r="G230" s="82">
        <v>0</v>
      </c>
      <c r="H230" s="126" t="str">
        <f t="shared" si="24"/>
        <v/>
      </c>
      <c r="I230" s="126" t="str">
        <f t="shared" si="25"/>
        <v/>
      </c>
      <c r="J230" s="126" t="str">
        <f t="shared" si="26"/>
        <v/>
      </c>
      <c r="K230" s="127" t="str">
        <f t="shared" si="27"/>
        <v/>
      </c>
      <c r="L230" s="51"/>
      <c r="M230" s="44">
        <v>190</v>
      </c>
      <c r="N230" s="81" t="s">
        <v>311</v>
      </c>
      <c r="O230" s="47"/>
      <c r="P230" s="91" t="s">
        <v>340</v>
      </c>
      <c r="Q230" s="47"/>
      <c r="R230" s="47"/>
      <c r="S230" s="46">
        <v>0</v>
      </c>
      <c r="T230" s="126" t="str">
        <f t="shared" si="28"/>
        <v/>
      </c>
      <c r="U230" s="126" t="str">
        <f t="shared" si="29"/>
        <v/>
      </c>
      <c r="V230" s="126" t="str">
        <f t="shared" si="30"/>
        <v/>
      </c>
      <c r="W230" s="127" t="str">
        <f t="shared" si="31"/>
        <v/>
      </c>
    </row>
    <row r="231" spans="1:23">
      <c r="A231" s="44">
        <v>191</v>
      </c>
      <c r="B231" s="81" t="s">
        <v>312</v>
      </c>
      <c r="C231" s="47" t="s">
        <v>340</v>
      </c>
      <c r="D231" s="82" t="s">
        <v>340</v>
      </c>
      <c r="E231" s="47" t="s">
        <v>340</v>
      </c>
      <c r="F231" s="91"/>
      <c r="G231" s="82">
        <v>0</v>
      </c>
      <c r="H231" s="126" t="str">
        <f t="shared" si="24"/>
        <v/>
      </c>
      <c r="I231" s="126" t="str">
        <f t="shared" si="25"/>
        <v/>
      </c>
      <c r="J231" s="126" t="str">
        <f t="shared" si="26"/>
        <v/>
      </c>
      <c r="K231" s="127" t="str">
        <f t="shared" si="27"/>
        <v/>
      </c>
      <c r="L231" s="51"/>
      <c r="M231" s="44">
        <v>191</v>
      </c>
      <c r="N231" s="81" t="s">
        <v>312</v>
      </c>
      <c r="O231" s="47" t="s">
        <v>340</v>
      </c>
      <c r="P231" s="91" t="s">
        <v>340</v>
      </c>
      <c r="Q231" s="47" t="s">
        <v>340</v>
      </c>
      <c r="R231" s="47"/>
      <c r="S231" s="46">
        <v>0</v>
      </c>
      <c r="T231" s="126" t="str">
        <f t="shared" si="28"/>
        <v/>
      </c>
      <c r="U231" s="126" t="str">
        <f t="shared" si="29"/>
        <v/>
      </c>
      <c r="V231" s="126" t="str">
        <f t="shared" si="30"/>
        <v/>
      </c>
      <c r="W231" s="127" t="str">
        <f t="shared" si="31"/>
        <v/>
      </c>
    </row>
    <row r="232" spans="1:23">
      <c r="A232" s="44">
        <v>192</v>
      </c>
      <c r="B232" s="81" t="s">
        <v>313</v>
      </c>
      <c r="C232" s="47" t="s">
        <v>340</v>
      </c>
      <c r="D232" s="82" t="s">
        <v>340</v>
      </c>
      <c r="E232" s="47" t="s">
        <v>340</v>
      </c>
      <c r="F232" s="91"/>
      <c r="G232" s="82">
        <v>0</v>
      </c>
      <c r="H232" s="126" t="str">
        <f t="shared" si="24"/>
        <v/>
      </c>
      <c r="I232" s="126" t="str">
        <f t="shared" si="25"/>
        <v/>
      </c>
      <c r="J232" s="126" t="str">
        <f t="shared" si="26"/>
        <v/>
      </c>
      <c r="K232" s="127" t="str">
        <f t="shared" si="27"/>
        <v/>
      </c>
      <c r="L232" s="51"/>
      <c r="M232" s="44">
        <v>192</v>
      </c>
      <c r="N232" s="81" t="s">
        <v>313</v>
      </c>
      <c r="O232" s="47" t="s">
        <v>340</v>
      </c>
      <c r="P232" s="91" t="s">
        <v>340</v>
      </c>
      <c r="Q232" s="47" t="s">
        <v>340</v>
      </c>
      <c r="S232" s="53">
        <v>0</v>
      </c>
      <c r="T232" s="126" t="str">
        <f t="shared" si="28"/>
        <v/>
      </c>
      <c r="U232" s="126" t="str">
        <f t="shared" si="29"/>
        <v/>
      </c>
      <c r="V232" s="126" t="str">
        <f t="shared" si="30"/>
        <v/>
      </c>
      <c r="W232" s="127" t="str">
        <f t="shared" si="31"/>
        <v/>
      </c>
    </row>
    <row r="233" spans="1:23">
      <c r="A233" s="44">
        <v>193</v>
      </c>
      <c r="B233" s="81" t="s">
        <v>314</v>
      </c>
      <c r="C233" s="47" t="s">
        <v>340</v>
      </c>
      <c r="D233" s="82" t="s">
        <v>340</v>
      </c>
      <c r="E233" s="47" t="s">
        <v>340</v>
      </c>
      <c r="F233" s="91"/>
      <c r="G233" s="82">
        <v>0</v>
      </c>
      <c r="H233" s="126" t="str">
        <f t="shared" si="24"/>
        <v/>
      </c>
      <c r="I233" s="126" t="str">
        <f t="shared" si="25"/>
        <v/>
      </c>
      <c r="J233" s="126" t="str">
        <f t="shared" si="26"/>
        <v/>
      </c>
      <c r="K233" s="127" t="str">
        <f t="shared" si="27"/>
        <v/>
      </c>
      <c r="L233" s="51"/>
      <c r="M233" s="44">
        <v>193</v>
      </c>
      <c r="N233" s="81" t="s">
        <v>314</v>
      </c>
      <c r="O233" s="47">
        <v>237775</v>
      </c>
      <c r="P233" s="91" t="s">
        <v>340</v>
      </c>
      <c r="Q233" s="47" t="s">
        <v>340</v>
      </c>
      <c r="R233" s="47"/>
      <c r="S233" s="46">
        <v>0</v>
      </c>
      <c r="T233" s="126">
        <f t="shared" si="28"/>
        <v>-100</v>
      </c>
      <c r="U233" s="126" t="str">
        <f t="shared" si="29"/>
        <v/>
      </c>
      <c r="V233" s="126" t="str">
        <f t="shared" si="30"/>
        <v/>
      </c>
      <c r="W233" s="127" t="str">
        <f t="shared" si="31"/>
        <v/>
      </c>
    </row>
    <row r="234" spans="1:23">
      <c r="A234" s="44">
        <v>194</v>
      </c>
      <c r="B234" s="81" t="s">
        <v>315</v>
      </c>
      <c r="C234" s="47" t="s">
        <v>340</v>
      </c>
      <c r="D234" s="82" t="s">
        <v>340</v>
      </c>
      <c r="E234" s="47" t="s">
        <v>340</v>
      </c>
      <c r="F234" s="91"/>
      <c r="G234" s="82"/>
      <c r="H234" s="126" t="str">
        <f t="shared" si="24"/>
        <v/>
      </c>
      <c r="I234" s="126" t="str">
        <f t="shared" si="25"/>
        <v/>
      </c>
      <c r="J234" s="126" t="str">
        <f t="shared" si="26"/>
        <v/>
      </c>
      <c r="K234" s="127" t="str">
        <f t="shared" si="27"/>
        <v/>
      </c>
      <c r="L234" s="51"/>
      <c r="M234" s="44">
        <v>194</v>
      </c>
      <c r="N234" s="81" t="s">
        <v>315</v>
      </c>
      <c r="O234" s="47" t="s">
        <v>340</v>
      </c>
      <c r="P234" s="91" t="s">
        <v>340</v>
      </c>
      <c r="Q234" s="47" t="s">
        <v>340</v>
      </c>
      <c r="R234" s="47"/>
      <c r="S234" s="46">
        <v>0</v>
      </c>
      <c r="T234" s="126" t="str">
        <f t="shared" si="28"/>
        <v/>
      </c>
      <c r="U234" s="126" t="str">
        <f t="shared" si="29"/>
        <v/>
      </c>
      <c r="V234" s="126" t="str">
        <f t="shared" si="30"/>
        <v/>
      </c>
      <c r="W234" s="127" t="str">
        <f t="shared" si="31"/>
        <v/>
      </c>
    </row>
    <row r="235" spans="1:23">
      <c r="A235" s="44">
        <v>195</v>
      </c>
      <c r="B235" s="81" t="s">
        <v>316</v>
      </c>
      <c r="C235" s="47"/>
      <c r="D235" s="82" t="s">
        <v>340</v>
      </c>
      <c r="E235" s="47"/>
      <c r="F235" s="91"/>
      <c r="G235" s="82"/>
      <c r="H235" s="126" t="str">
        <f t="shared" ref="H235:H243" si="32">IFERROR(G235/C235*100-100,"")</f>
        <v/>
      </c>
      <c r="I235" s="126" t="str">
        <f t="shared" ref="I235:I243" si="33">IFERROR(G235/D235*100-100,"")</f>
        <v/>
      </c>
      <c r="J235" s="126" t="str">
        <f t="shared" ref="J235:J243" si="34">IFERROR(G235/E235*100-100,"")</f>
        <v/>
      </c>
      <c r="K235" s="127" t="str">
        <f t="shared" ref="K235:K243" si="35">IFERROR(G235/F235*100-100,"")</f>
        <v/>
      </c>
      <c r="L235" s="51"/>
      <c r="M235" s="44">
        <v>195</v>
      </c>
      <c r="N235" s="81" t="s">
        <v>316</v>
      </c>
      <c r="O235" s="47"/>
      <c r="P235" s="91" t="s">
        <v>340</v>
      </c>
      <c r="Q235" s="47"/>
      <c r="R235" s="47"/>
      <c r="S235" s="46">
        <v>0</v>
      </c>
      <c r="T235" s="126" t="str">
        <f t="shared" ref="T235:T243" si="36">IFERROR(S235/O235*100-100,"")</f>
        <v/>
      </c>
      <c r="U235" s="126" t="str">
        <f t="shared" ref="U235:U243" si="37">IFERROR(S235/P235*100-100,"")</f>
        <v/>
      </c>
      <c r="V235" s="126" t="str">
        <f t="shared" ref="V235:V243" si="38">IFERROR(S235/Q235*100-100,"")</f>
        <v/>
      </c>
      <c r="W235" s="127" t="str">
        <f t="shared" ref="W235:W243" si="39">IFERROR(S235/R235*100-100,"")</f>
        <v/>
      </c>
    </row>
    <row r="236" spans="1:23">
      <c r="A236" s="44">
        <v>196</v>
      </c>
      <c r="B236" s="81" t="s">
        <v>317</v>
      </c>
      <c r="C236" s="47" t="s">
        <v>340</v>
      </c>
      <c r="D236" s="82" t="s">
        <v>340</v>
      </c>
      <c r="E236" s="47" t="s">
        <v>340</v>
      </c>
      <c r="F236" s="91"/>
      <c r="G236" s="82"/>
      <c r="H236" s="126" t="str">
        <f t="shared" si="32"/>
        <v/>
      </c>
      <c r="I236" s="126" t="str">
        <f t="shared" si="33"/>
        <v/>
      </c>
      <c r="J236" s="126" t="str">
        <f t="shared" si="34"/>
        <v/>
      </c>
      <c r="K236" s="127" t="str">
        <f t="shared" si="35"/>
        <v/>
      </c>
      <c r="L236" s="51"/>
      <c r="M236" s="44">
        <v>196</v>
      </c>
      <c r="N236" s="81" t="s">
        <v>317</v>
      </c>
      <c r="O236" s="47" t="s">
        <v>340</v>
      </c>
      <c r="P236" s="91" t="s">
        <v>340</v>
      </c>
      <c r="Q236" s="47" t="s">
        <v>340</v>
      </c>
      <c r="R236" s="47"/>
      <c r="S236" s="46">
        <v>0</v>
      </c>
      <c r="T236" s="126" t="str">
        <f t="shared" si="36"/>
        <v/>
      </c>
      <c r="U236" s="126" t="str">
        <f t="shared" si="37"/>
        <v/>
      </c>
      <c r="V236" s="126" t="str">
        <f t="shared" si="38"/>
        <v/>
      </c>
      <c r="W236" s="127" t="str">
        <f t="shared" si="39"/>
        <v/>
      </c>
    </row>
    <row r="237" spans="1:23">
      <c r="A237" s="44">
        <v>197</v>
      </c>
      <c r="B237" s="81" t="s">
        <v>339</v>
      </c>
      <c r="C237" s="47" t="s">
        <v>340</v>
      </c>
      <c r="D237" s="82"/>
      <c r="E237" s="47"/>
      <c r="F237" s="91"/>
      <c r="G237" s="82"/>
      <c r="H237" s="126" t="str">
        <f t="shared" si="32"/>
        <v/>
      </c>
      <c r="I237" s="126" t="str">
        <f t="shared" si="33"/>
        <v/>
      </c>
      <c r="J237" s="126" t="str">
        <f t="shared" si="34"/>
        <v/>
      </c>
      <c r="K237" s="127" t="str">
        <f t="shared" si="35"/>
        <v/>
      </c>
      <c r="L237" s="51"/>
      <c r="M237" s="44">
        <v>197</v>
      </c>
      <c r="N237" s="81" t="s">
        <v>339</v>
      </c>
      <c r="O237" s="47" t="s">
        <v>340</v>
      </c>
      <c r="P237" s="91"/>
      <c r="Q237" s="47"/>
      <c r="R237" s="47"/>
      <c r="S237" s="46"/>
      <c r="T237" s="126" t="str">
        <f t="shared" si="36"/>
        <v/>
      </c>
      <c r="U237" s="126" t="str">
        <f t="shared" si="37"/>
        <v/>
      </c>
      <c r="V237" s="126" t="str">
        <f t="shared" si="38"/>
        <v/>
      </c>
      <c r="W237" s="127" t="str">
        <f t="shared" si="39"/>
        <v/>
      </c>
    </row>
    <row r="238" spans="1:23">
      <c r="A238" s="44">
        <v>198</v>
      </c>
      <c r="B238" s="81" t="s">
        <v>333</v>
      </c>
      <c r="C238" s="47" t="s">
        <v>340</v>
      </c>
      <c r="D238" s="82"/>
      <c r="E238" s="47" t="s">
        <v>340</v>
      </c>
      <c r="F238" s="91"/>
      <c r="G238" s="82"/>
      <c r="H238" s="126" t="str">
        <f t="shared" si="32"/>
        <v/>
      </c>
      <c r="I238" s="126" t="str">
        <f t="shared" si="33"/>
        <v/>
      </c>
      <c r="J238" s="126" t="str">
        <f t="shared" si="34"/>
        <v/>
      </c>
      <c r="K238" s="127" t="str">
        <f t="shared" si="35"/>
        <v/>
      </c>
      <c r="L238" s="51"/>
      <c r="M238" s="44">
        <v>198</v>
      </c>
      <c r="N238" s="81" t="s">
        <v>333</v>
      </c>
      <c r="O238" s="47">
        <v>27453</v>
      </c>
      <c r="P238" s="91"/>
      <c r="Q238" s="47" t="s">
        <v>340</v>
      </c>
      <c r="R238" s="47"/>
      <c r="S238" s="46">
        <v>0</v>
      </c>
      <c r="T238" s="126">
        <f t="shared" si="36"/>
        <v>-100</v>
      </c>
      <c r="U238" s="126" t="str">
        <f t="shared" si="37"/>
        <v/>
      </c>
      <c r="V238" s="126" t="str">
        <f t="shared" si="38"/>
        <v/>
      </c>
      <c r="W238" s="127" t="str">
        <f t="shared" si="39"/>
        <v/>
      </c>
    </row>
    <row r="239" spans="1:23">
      <c r="A239" s="44">
        <v>199</v>
      </c>
      <c r="B239" s="81" t="s">
        <v>318</v>
      </c>
      <c r="C239" s="47"/>
      <c r="D239" s="82" t="s">
        <v>340</v>
      </c>
      <c r="E239" s="47"/>
      <c r="F239" s="91"/>
      <c r="G239" s="82"/>
      <c r="H239" s="126" t="str">
        <f t="shared" si="32"/>
        <v/>
      </c>
      <c r="I239" s="126" t="str">
        <f t="shared" si="33"/>
        <v/>
      </c>
      <c r="J239" s="126" t="str">
        <f t="shared" si="34"/>
        <v/>
      </c>
      <c r="K239" s="127" t="str">
        <f t="shared" si="35"/>
        <v/>
      </c>
      <c r="L239" s="51"/>
      <c r="M239" s="44">
        <v>199</v>
      </c>
      <c r="N239" s="81" t="s">
        <v>318</v>
      </c>
      <c r="O239" s="47"/>
      <c r="P239" s="91" t="s">
        <v>340</v>
      </c>
      <c r="Q239" s="47"/>
      <c r="R239" s="47"/>
      <c r="S239" s="46"/>
      <c r="T239" s="126" t="str">
        <f t="shared" si="36"/>
        <v/>
      </c>
      <c r="U239" s="126" t="str">
        <f t="shared" si="37"/>
        <v/>
      </c>
      <c r="V239" s="126" t="str">
        <f t="shared" si="38"/>
        <v/>
      </c>
      <c r="W239" s="127" t="str">
        <f t="shared" si="39"/>
        <v/>
      </c>
    </row>
    <row r="240" spans="1:23">
      <c r="A240" s="44">
        <v>200</v>
      </c>
      <c r="B240" s="73" t="s">
        <v>320</v>
      </c>
      <c r="C240" s="47" t="s">
        <v>340</v>
      </c>
      <c r="D240" s="94" t="s">
        <v>340</v>
      </c>
      <c r="E240" s="93" t="s">
        <v>340</v>
      </c>
      <c r="F240" s="94"/>
      <c r="G240" s="94"/>
      <c r="H240" s="126" t="str">
        <f t="shared" si="32"/>
        <v/>
      </c>
      <c r="I240" s="126" t="str">
        <f t="shared" si="33"/>
        <v/>
      </c>
      <c r="J240" s="126" t="str">
        <f t="shared" si="34"/>
        <v/>
      </c>
      <c r="K240" s="127" t="str">
        <f t="shared" si="35"/>
        <v/>
      </c>
      <c r="L240" s="51"/>
      <c r="M240" s="44">
        <v>200</v>
      </c>
      <c r="N240" s="73" t="s">
        <v>320</v>
      </c>
      <c r="O240" s="47">
        <v>88132</v>
      </c>
      <c r="P240" s="91">
        <v>200512</v>
      </c>
      <c r="Q240" s="91">
        <v>72001</v>
      </c>
      <c r="R240" s="47">
        <v>167995</v>
      </c>
      <c r="S240" s="46">
        <v>120065</v>
      </c>
      <c r="T240" s="126">
        <f t="shared" si="36"/>
        <v>36.233150274588098</v>
      </c>
      <c r="U240" s="126">
        <f t="shared" si="37"/>
        <v>-40.120790775614424</v>
      </c>
      <c r="V240" s="126">
        <f t="shared" si="38"/>
        <v>66.754628407938782</v>
      </c>
      <c r="W240" s="127">
        <f t="shared" si="39"/>
        <v>-28.530611030090185</v>
      </c>
    </row>
    <row r="241" spans="1:23">
      <c r="A241" s="44">
        <v>201</v>
      </c>
      <c r="B241" s="158" t="s">
        <v>322</v>
      </c>
      <c r="C241" s="47">
        <v>72819</v>
      </c>
      <c r="D241" s="95" t="s">
        <v>340</v>
      </c>
      <c r="E241" s="171" t="s">
        <v>340</v>
      </c>
      <c r="F241" s="95"/>
      <c r="G241" s="95"/>
      <c r="H241" s="126">
        <f t="shared" si="32"/>
        <v>-100</v>
      </c>
      <c r="I241" s="126" t="str">
        <f t="shared" si="33"/>
        <v/>
      </c>
      <c r="J241" s="126" t="str">
        <f t="shared" si="34"/>
        <v/>
      </c>
      <c r="K241" s="127" t="str">
        <f t="shared" si="35"/>
        <v/>
      </c>
      <c r="L241" s="51"/>
      <c r="M241" s="44">
        <v>201</v>
      </c>
      <c r="N241" s="158" t="s">
        <v>322</v>
      </c>
      <c r="O241" s="47" t="s">
        <v>340</v>
      </c>
      <c r="P241" s="91" t="s">
        <v>340</v>
      </c>
      <c r="Q241" s="91" t="s">
        <v>340</v>
      </c>
      <c r="R241" s="91"/>
      <c r="S241" s="82"/>
      <c r="T241" s="126" t="str">
        <f t="shared" si="36"/>
        <v/>
      </c>
      <c r="U241" s="126" t="str">
        <f t="shared" si="37"/>
        <v/>
      </c>
      <c r="V241" s="126" t="str">
        <f t="shared" si="38"/>
        <v/>
      </c>
      <c r="W241" s="127" t="str">
        <f t="shared" si="39"/>
        <v/>
      </c>
    </row>
    <row r="242" spans="1:23">
      <c r="A242" s="44">
        <v>202</v>
      </c>
      <c r="B242" s="159" t="s">
        <v>323</v>
      </c>
      <c r="C242" s="47"/>
      <c r="D242" s="53" t="s">
        <v>340</v>
      </c>
      <c r="E242" s="161"/>
      <c r="H242" s="126" t="str">
        <f t="shared" si="32"/>
        <v/>
      </c>
      <c r="I242" s="126" t="str">
        <f t="shared" si="33"/>
        <v/>
      </c>
      <c r="J242" s="126" t="str">
        <f t="shared" si="34"/>
        <v/>
      </c>
      <c r="K242" s="127" t="str">
        <f t="shared" si="35"/>
        <v/>
      </c>
      <c r="L242" s="51"/>
      <c r="M242" s="44">
        <v>202</v>
      </c>
      <c r="N242" s="163" t="s">
        <v>323</v>
      </c>
      <c r="O242" s="47"/>
      <c r="P242" s="91" t="s">
        <v>340</v>
      </c>
      <c r="Q242" s="91"/>
      <c r="R242" s="91"/>
      <c r="S242" s="82"/>
      <c r="T242" s="126" t="str">
        <f t="shared" si="36"/>
        <v/>
      </c>
      <c r="U242" s="126" t="str">
        <f t="shared" si="37"/>
        <v/>
      </c>
      <c r="V242" s="126" t="str">
        <f t="shared" si="38"/>
        <v/>
      </c>
      <c r="W242" s="127" t="str">
        <f t="shared" si="39"/>
        <v/>
      </c>
    </row>
    <row r="243" spans="1:23">
      <c r="A243" s="151"/>
      <c r="B243" s="167" t="s">
        <v>341</v>
      </c>
      <c r="C243" s="165">
        <f>SUM(C41:C242)</f>
        <v>1125430960</v>
      </c>
      <c r="D243" s="170">
        <f>SUM(D41:D242)</f>
        <v>932090290</v>
      </c>
      <c r="E243" s="165">
        <f>SUM(E41:E242)</f>
        <v>1322023582</v>
      </c>
      <c r="F243" s="168">
        <f>SUM(F41:F242)</f>
        <v>1600304423</v>
      </c>
      <c r="G243" s="168">
        <f>SUM(G41:G242)</f>
        <v>1564888333</v>
      </c>
      <c r="H243" s="232">
        <f t="shared" si="32"/>
        <v>39.047919296622183</v>
      </c>
      <c r="I243" s="232">
        <f t="shared" si="33"/>
        <v>67.890208683538589</v>
      </c>
      <c r="J243" s="232">
        <f t="shared" si="34"/>
        <v>18.370682210720204</v>
      </c>
      <c r="K243" s="172">
        <f t="shared" si="35"/>
        <v>-2.2130845538505355</v>
      </c>
      <c r="L243" s="51"/>
      <c r="M243" s="151"/>
      <c r="N243" s="164" t="s">
        <v>341</v>
      </c>
      <c r="O243" s="165">
        <f>SUM(O41:O242)</f>
        <v>446812271</v>
      </c>
      <c r="P243" s="165">
        <f>SUM(P41:P242)</f>
        <v>425700815</v>
      </c>
      <c r="Q243" s="165">
        <f>SUM(Q41:Q242)</f>
        <v>470051407</v>
      </c>
      <c r="R243" s="165">
        <f>SUM(R41:R242)</f>
        <v>448480284</v>
      </c>
      <c r="S243" s="165">
        <f>SUM(S41:S242)</f>
        <v>609700478</v>
      </c>
      <c r="T243" s="232">
        <f t="shared" si="36"/>
        <v>36.455625230579216</v>
      </c>
      <c r="U243" s="232">
        <f t="shared" si="37"/>
        <v>43.222765030412262</v>
      </c>
      <c r="V243" s="232">
        <f t="shared" si="38"/>
        <v>29.709318793720797</v>
      </c>
      <c r="W243" s="172">
        <f t="shared" si="39"/>
        <v>35.948111823796467</v>
      </c>
    </row>
    <row r="244" spans="1:23">
      <c r="A244" s="10" t="s">
        <v>45</v>
      </c>
      <c r="L244" s="51"/>
    </row>
  </sheetData>
  <mergeCells count="14">
    <mergeCell ref="O4:W4"/>
    <mergeCell ref="O39:W39"/>
    <mergeCell ref="A39:A40"/>
    <mergeCell ref="B39:B40"/>
    <mergeCell ref="C39:K39"/>
    <mergeCell ref="M39:M40"/>
    <mergeCell ref="N39:N40"/>
    <mergeCell ref="A38:B38"/>
    <mergeCell ref="A2:B2"/>
    <mergeCell ref="A4:A5"/>
    <mergeCell ref="B4:B5"/>
    <mergeCell ref="M4:M5"/>
    <mergeCell ref="N4:N5"/>
    <mergeCell ref="C4:K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128"/>
  <sheetViews>
    <sheetView topLeftCell="A109" zoomScale="85" zoomScaleNormal="85" workbookViewId="0">
      <selection activeCell="A128" sqref="A128"/>
    </sheetView>
  </sheetViews>
  <sheetFormatPr defaultRowHeight="15"/>
  <cols>
    <col min="1" max="1" width="5.85546875" style="43" customWidth="1"/>
    <col min="2" max="2" width="15.28515625" style="43" customWidth="1"/>
    <col min="3" max="3" width="16.140625" style="43" customWidth="1"/>
    <col min="4" max="7" width="16.140625" style="53" customWidth="1"/>
    <col min="8" max="10" width="10.28515625" style="53" customWidth="1"/>
    <col min="11" max="11" width="10.28515625" style="54" customWidth="1"/>
    <col min="12" max="12" width="9.7109375" style="54" customWidth="1"/>
    <col min="13" max="13" width="5.7109375" style="43" customWidth="1"/>
    <col min="14" max="14" width="37.85546875" style="43" customWidth="1"/>
    <col min="15" max="15" width="16.140625" style="43" customWidth="1"/>
    <col min="16" max="19" width="16.140625" style="53" customWidth="1"/>
    <col min="20" max="22" width="10.28515625" style="53" customWidth="1"/>
    <col min="23" max="23" width="10.28515625" style="54" customWidth="1"/>
    <col min="24" max="16384" width="9.140625" style="43"/>
  </cols>
  <sheetData>
    <row r="1" spans="1:23" s="32" customFormat="1" ht="15" customHeight="1">
      <c r="A1" s="56" t="str">
        <f>'Indice tavole'!C14</f>
        <v>Prodotti per valore delle importazioni ed esportazioni per provincia. Anni 2015-2019. Valori in milioni di euro e variazioni percentuali</v>
      </c>
      <c r="B1" s="27"/>
      <c r="C1" s="27"/>
      <c r="D1" s="28"/>
      <c r="E1" s="29"/>
      <c r="F1" s="29"/>
      <c r="G1" s="29"/>
      <c r="H1" s="29"/>
      <c r="I1" s="29"/>
      <c r="J1" s="29"/>
      <c r="K1" s="30"/>
      <c r="L1" s="30"/>
      <c r="M1" s="57"/>
      <c r="P1" s="33"/>
      <c r="Q1" s="33"/>
      <c r="R1" s="33"/>
      <c r="S1" s="33"/>
      <c r="T1" s="33"/>
      <c r="U1" s="33"/>
      <c r="V1" s="33"/>
      <c r="W1" s="65" t="s">
        <v>110</v>
      </c>
    </row>
    <row r="2" spans="1:23" s="32" customFormat="1" ht="15" customHeight="1">
      <c r="A2" s="27"/>
      <c r="B2" s="27"/>
      <c r="C2" s="27"/>
      <c r="D2" s="28"/>
      <c r="E2" s="29"/>
      <c r="F2" s="29"/>
      <c r="G2" s="29"/>
      <c r="H2" s="29"/>
      <c r="I2" s="29"/>
      <c r="J2" s="29"/>
      <c r="K2" s="30"/>
      <c r="L2" s="30"/>
      <c r="M2" s="57"/>
      <c r="P2" s="33"/>
      <c r="Q2" s="33"/>
      <c r="R2" s="33"/>
      <c r="S2" s="33"/>
      <c r="T2" s="33"/>
      <c r="U2" s="33"/>
      <c r="V2" s="33"/>
      <c r="W2" s="34"/>
    </row>
    <row r="3" spans="1:23" s="32" customFormat="1" ht="15" customHeight="1">
      <c r="A3" s="287" t="s">
        <v>345</v>
      </c>
      <c r="B3" s="287"/>
      <c r="C3" s="27"/>
      <c r="D3" s="28"/>
      <c r="E3" s="29"/>
      <c r="F3" s="29"/>
      <c r="G3" s="29"/>
      <c r="H3" s="29"/>
      <c r="I3" s="29"/>
      <c r="J3" s="29"/>
      <c r="K3" s="30"/>
      <c r="L3" s="30"/>
      <c r="M3" s="57"/>
      <c r="P3" s="33"/>
      <c r="Q3" s="33"/>
      <c r="R3" s="33"/>
      <c r="S3" s="33"/>
      <c r="T3" s="33"/>
      <c r="U3" s="33"/>
      <c r="V3" s="33"/>
      <c r="W3" s="34"/>
    </row>
    <row r="4" spans="1:23" s="32" customFormat="1" ht="15" customHeight="1">
      <c r="A4" s="288" t="s">
        <v>347</v>
      </c>
      <c r="B4" s="290" t="s">
        <v>85</v>
      </c>
      <c r="C4" s="292" t="s">
        <v>15</v>
      </c>
      <c r="D4" s="293"/>
      <c r="E4" s="293"/>
      <c r="F4" s="293"/>
      <c r="G4" s="293"/>
      <c r="H4" s="293"/>
      <c r="I4" s="293"/>
      <c r="J4" s="293"/>
      <c r="K4" s="294"/>
      <c r="L4" s="87"/>
      <c r="M4" s="288" t="s">
        <v>347</v>
      </c>
      <c r="N4" s="290" t="s">
        <v>85</v>
      </c>
      <c r="O4" s="284" t="s">
        <v>16</v>
      </c>
      <c r="P4" s="285"/>
      <c r="Q4" s="285"/>
      <c r="R4" s="285"/>
      <c r="S4" s="285"/>
      <c r="T4" s="285"/>
      <c r="U4" s="285"/>
      <c r="V4" s="285"/>
      <c r="W4" s="286"/>
    </row>
    <row r="5" spans="1:23" s="32" customFormat="1" ht="31.5" customHeight="1">
      <c r="A5" s="289"/>
      <c r="B5" s="291"/>
      <c r="C5" s="35">
        <v>2015</v>
      </c>
      <c r="D5" s="35">
        <v>2016</v>
      </c>
      <c r="E5" s="35">
        <v>2017</v>
      </c>
      <c r="F5" s="35">
        <v>2018</v>
      </c>
      <c r="G5" s="12">
        <v>2019</v>
      </c>
      <c r="H5" s="3" t="s">
        <v>585</v>
      </c>
      <c r="I5" s="3" t="s">
        <v>586</v>
      </c>
      <c r="J5" s="147" t="s">
        <v>587</v>
      </c>
      <c r="K5" s="3" t="s">
        <v>588</v>
      </c>
      <c r="L5" s="88"/>
      <c r="M5" s="289"/>
      <c r="N5" s="291"/>
      <c r="O5" s="35">
        <v>2015</v>
      </c>
      <c r="P5" s="35">
        <v>2016</v>
      </c>
      <c r="Q5" s="35">
        <v>2017</v>
      </c>
      <c r="R5" s="35">
        <v>2018</v>
      </c>
      <c r="S5" s="12">
        <v>2019</v>
      </c>
      <c r="T5" s="3" t="s">
        <v>585</v>
      </c>
      <c r="U5" s="3" t="s">
        <v>586</v>
      </c>
      <c r="V5" s="147" t="s">
        <v>587</v>
      </c>
      <c r="W5" s="3" t="s">
        <v>588</v>
      </c>
    </row>
    <row r="6" spans="1:23" ht="15" customHeight="1">
      <c r="A6" s="80" t="s">
        <v>348</v>
      </c>
      <c r="B6" s="173" t="s">
        <v>349</v>
      </c>
      <c r="C6" s="47">
        <v>80863667</v>
      </c>
      <c r="D6" s="47">
        <v>88566568</v>
      </c>
      <c r="E6" s="47">
        <v>75610003.000000015</v>
      </c>
      <c r="F6" s="47">
        <v>46310065.999999948</v>
      </c>
      <c r="G6" s="125">
        <v>53209350.999999993</v>
      </c>
      <c r="H6" s="126">
        <f>IFERROR(G6/C6*100-100,"")</f>
        <v>-34.198691484025829</v>
      </c>
      <c r="I6" s="126">
        <f>IFERROR(G6/D6*100-100,"")</f>
        <v>-39.921629344381969</v>
      </c>
      <c r="J6" s="126">
        <f>IFERROR(G6/E6*100-100,"")</f>
        <v>-29.626572029100458</v>
      </c>
      <c r="K6" s="162">
        <f>IFERROR(G6/F6*100-100,"")</f>
        <v>14.898024546110662</v>
      </c>
      <c r="L6" s="51"/>
      <c r="M6" s="80" t="s">
        <v>348</v>
      </c>
      <c r="N6" s="173" t="s">
        <v>349</v>
      </c>
      <c r="O6" s="47">
        <v>47941570</v>
      </c>
      <c r="P6" s="47">
        <v>54920401</v>
      </c>
      <c r="Q6" s="47">
        <v>53009325</v>
      </c>
      <c r="R6" s="47">
        <v>44679718.99999997</v>
      </c>
      <c r="S6" s="125">
        <v>37420339.999999993</v>
      </c>
      <c r="T6" s="126">
        <f>IFERROR(S6/O6*100-100,"")</f>
        <v>-21.945943781148614</v>
      </c>
      <c r="U6" s="126">
        <f>IFERROR(S6/P6*100-100,"")</f>
        <v>-31.864408637511602</v>
      </c>
      <c r="V6" s="126">
        <f>IFERROR(S6/Q6*100-100,"")</f>
        <v>-29.408005100989314</v>
      </c>
      <c r="W6" s="162">
        <f>IFERROR(S6/R6*100-100,"")</f>
        <v>-16.247593231282366</v>
      </c>
    </row>
    <row r="7" spans="1:23" ht="15" customHeight="1">
      <c r="A7" s="81" t="s">
        <v>350</v>
      </c>
      <c r="B7" s="68" t="s">
        <v>351</v>
      </c>
      <c r="C7" s="47">
        <v>21312532</v>
      </c>
      <c r="D7" s="47">
        <v>42546043</v>
      </c>
      <c r="E7" s="47">
        <v>44921975.999999985</v>
      </c>
      <c r="F7" s="47">
        <v>37766080.999999993</v>
      </c>
      <c r="G7" s="125">
        <v>33572385</v>
      </c>
      <c r="H7" s="126">
        <f>IFERROR(G7/C7*100-100,"")</f>
        <v>57.524150579574496</v>
      </c>
      <c r="I7" s="126">
        <f>IFERROR(G7/D7*100-100,"")</f>
        <v>-21.091639473969408</v>
      </c>
      <c r="J7" s="126">
        <f>IFERROR(G7/E7*100-100,"")</f>
        <v>-25.265119682179588</v>
      </c>
      <c r="K7" s="127">
        <f>IFERROR(G7/F7*100-100,"")</f>
        <v>-11.104398150287281</v>
      </c>
      <c r="L7" s="51"/>
      <c r="M7" s="81" t="s">
        <v>350</v>
      </c>
      <c r="N7" s="68" t="s">
        <v>351</v>
      </c>
      <c r="O7" s="47">
        <v>10925904</v>
      </c>
      <c r="P7" s="47">
        <v>14169797</v>
      </c>
      <c r="Q7" s="47">
        <v>18031850.999999989</v>
      </c>
      <c r="R7" s="47">
        <v>7068042.9999999981</v>
      </c>
      <c r="S7" s="125">
        <v>3882457</v>
      </c>
      <c r="T7" s="126">
        <f>IFERROR(S7/O7*100-100,"")</f>
        <v>-64.465576486851802</v>
      </c>
      <c r="U7" s="126">
        <f>IFERROR(S7/P7*100-100,"")</f>
        <v>-72.600475504342086</v>
      </c>
      <c r="V7" s="126">
        <f>IFERROR(S7/Q7*100-100,"")</f>
        <v>-78.468893736976852</v>
      </c>
      <c r="W7" s="127">
        <f>IFERROR(S7/R7*100-100,"")</f>
        <v>-45.070269097117823</v>
      </c>
    </row>
    <row r="8" spans="1:23" ht="15" customHeight="1">
      <c r="A8" s="81" t="s">
        <v>352</v>
      </c>
      <c r="B8" s="68" t="s">
        <v>353</v>
      </c>
      <c r="C8" s="47">
        <v>1604387</v>
      </c>
      <c r="D8" s="47">
        <v>1372476</v>
      </c>
      <c r="E8" s="47">
        <v>1427745.9999999998</v>
      </c>
      <c r="F8" s="47">
        <v>1496658.0000000002</v>
      </c>
      <c r="G8" s="46">
        <v>1151674</v>
      </c>
      <c r="H8" s="126">
        <f t="shared" ref="H8:H71" si="0">IFERROR(G8/C8*100-100,"")</f>
        <v>-28.217194479885464</v>
      </c>
      <c r="I8" s="126">
        <f t="shared" ref="I8:I71" si="1">IFERROR(G8/D8*100-100,"")</f>
        <v>-16.087858731227357</v>
      </c>
      <c r="J8" s="126">
        <f t="shared" ref="J8:J71" si="2">IFERROR(G8/E8*100-100,"")</f>
        <v>-19.336212463561424</v>
      </c>
      <c r="K8" s="127">
        <f t="shared" ref="K8:K71" si="3">IFERROR(G8/F8*100-100,"")</f>
        <v>-23.050289378067674</v>
      </c>
      <c r="L8" s="51"/>
      <c r="M8" s="68" t="s">
        <v>352</v>
      </c>
      <c r="N8" s="68" t="s">
        <v>353</v>
      </c>
      <c r="O8" s="47">
        <v>1777990</v>
      </c>
      <c r="P8" s="47">
        <v>406007</v>
      </c>
      <c r="Q8" s="47">
        <v>690242</v>
      </c>
      <c r="R8" s="47">
        <v>360523.00000000012</v>
      </c>
      <c r="S8" s="46">
        <v>788993</v>
      </c>
      <c r="T8" s="126">
        <f t="shared" ref="T8:T71" si="4">IFERROR(S8/O8*100-100,"")</f>
        <v>-55.624441082345797</v>
      </c>
      <c r="U8" s="126">
        <f t="shared" ref="U8:U71" si="5">IFERROR(S8/P8*100-100,"")</f>
        <v>94.329900715997525</v>
      </c>
      <c r="V8" s="126">
        <f t="shared" ref="V8:V71" si="6">IFERROR(S8/Q8*100-100,"")</f>
        <v>14.306721410751607</v>
      </c>
      <c r="W8" s="127">
        <f t="shared" ref="W8:W71" si="7">IFERROR(S8/R8*100-100,"")</f>
        <v>118.84678647409453</v>
      </c>
    </row>
    <row r="9" spans="1:23" ht="15" customHeight="1">
      <c r="A9" s="81" t="s">
        <v>354</v>
      </c>
      <c r="B9" s="68" t="s">
        <v>355</v>
      </c>
      <c r="C9" s="47">
        <v>70914512</v>
      </c>
      <c r="D9" s="47">
        <v>52900457</v>
      </c>
      <c r="E9" s="47">
        <v>67170470</v>
      </c>
      <c r="F9" s="47">
        <v>73077830.00000006</v>
      </c>
      <c r="G9" s="46">
        <v>76266648</v>
      </c>
      <c r="H9" s="126">
        <f t="shared" si="0"/>
        <v>7.5473071012601736</v>
      </c>
      <c r="I9" s="126">
        <f t="shared" si="1"/>
        <v>44.170111800735498</v>
      </c>
      <c r="J9" s="126">
        <f t="shared" si="2"/>
        <v>13.541929958209309</v>
      </c>
      <c r="K9" s="127">
        <f t="shared" si="3"/>
        <v>4.3635915297429335</v>
      </c>
      <c r="L9" s="51"/>
      <c r="M9" s="68" t="s">
        <v>354</v>
      </c>
      <c r="N9" s="68" t="s">
        <v>355</v>
      </c>
      <c r="O9" s="47">
        <v>51811</v>
      </c>
      <c r="P9" s="47">
        <v>970207</v>
      </c>
      <c r="Q9" s="47">
        <v>1284</v>
      </c>
      <c r="R9" s="47">
        <v>633946.99999999988</v>
      </c>
      <c r="S9" s="125">
        <v>21516</v>
      </c>
      <c r="T9" s="126">
        <f t="shared" si="4"/>
        <v>-58.472139121036072</v>
      </c>
      <c r="U9" s="126">
        <f t="shared" si="5"/>
        <v>-97.782328925682876</v>
      </c>
      <c r="V9" s="126">
        <f t="shared" si="6"/>
        <v>1575.7009345794395</v>
      </c>
      <c r="W9" s="127">
        <f t="shared" si="7"/>
        <v>-96.60602542483835</v>
      </c>
    </row>
    <row r="10" spans="1:23" ht="15" customHeight="1">
      <c r="A10" s="81" t="s">
        <v>356</v>
      </c>
      <c r="B10" s="68" t="s">
        <v>357</v>
      </c>
      <c r="C10" s="47">
        <v>12375</v>
      </c>
      <c r="D10" s="47">
        <v>27807</v>
      </c>
      <c r="E10" s="47">
        <v>32463.999999999996</v>
      </c>
      <c r="F10" s="47">
        <v>9316</v>
      </c>
      <c r="G10" s="46">
        <v>2387</v>
      </c>
      <c r="H10" s="126">
        <f t="shared" si="0"/>
        <v>-80.711111111111109</v>
      </c>
      <c r="I10" s="126">
        <f t="shared" si="1"/>
        <v>-91.415830546265326</v>
      </c>
      <c r="J10" s="126">
        <f t="shared" si="2"/>
        <v>-92.647240019714147</v>
      </c>
      <c r="K10" s="127">
        <f t="shared" si="3"/>
        <v>-74.377415199656497</v>
      </c>
      <c r="L10" s="51"/>
      <c r="M10" s="81" t="s">
        <v>356</v>
      </c>
      <c r="N10" s="68" t="s">
        <v>357</v>
      </c>
      <c r="O10" s="47"/>
      <c r="P10" s="47"/>
      <c r="Q10" s="47"/>
      <c r="R10" s="47"/>
      <c r="S10" s="46">
        <v>0</v>
      </c>
      <c r="T10" s="126" t="str">
        <f t="shared" si="4"/>
        <v/>
      </c>
      <c r="U10" s="126" t="str">
        <f t="shared" si="5"/>
        <v/>
      </c>
      <c r="V10" s="126" t="str">
        <f t="shared" si="6"/>
        <v/>
      </c>
      <c r="W10" s="127" t="str">
        <f t="shared" si="7"/>
        <v/>
      </c>
    </row>
    <row r="11" spans="1:23" ht="15" customHeight="1">
      <c r="A11" s="81" t="s">
        <v>358</v>
      </c>
      <c r="B11" s="68" t="s">
        <v>359</v>
      </c>
      <c r="C11" s="47">
        <v>607848</v>
      </c>
      <c r="D11" s="47">
        <v>795502</v>
      </c>
      <c r="E11" s="47">
        <v>1447592.9999999998</v>
      </c>
      <c r="F11" s="47">
        <v>574324.99999999988</v>
      </c>
      <c r="G11" s="46">
        <v>601162</v>
      </c>
      <c r="H11" s="126">
        <f t="shared" si="0"/>
        <v>-1.0999460391413578</v>
      </c>
      <c r="I11" s="126">
        <f t="shared" si="1"/>
        <v>-24.429856870252991</v>
      </c>
      <c r="J11" s="126">
        <f t="shared" si="2"/>
        <v>-58.471614604381195</v>
      </c>
      <c r="K11" s="127">
        <f t="shared" si="3"/>
        <v>4.6727897967179075</v>
      </c>
      <c r="L11" s="51"/>
      <c r="M11" s="81" t="s">
        <v>358</v>
      </c>
      <c r="N11" s="68" t="s">
        <v>359</v>
      </c>
      <c r="O11" s="47"/>
      <c r="P11" s="47"/>
      <c r="Q11" s="47"/>
      <c r="R11" s="47">
        <v>14360</v>
      </c>
      <c r="S11" s="125">
        <v>42115</v>
      </c>
      <c r="T11" s="126" t="str">
        <f t="shared" si="4"/>
        <v/>
      </c>
      <c r="U11" s="126" t="str">
        <f t="shared" si="5"/>
        <v/>
      </c>
      <c r="V11" s="126" t="str">
        <f t="shared" si="6"/>
        <v/>
      </c>
      <c r="W11" s="127">
        <f t="shared" si="7"/>
        <v>193.27994428969356</v>
      </c>
    </row>
    <row r="12" spans="1:23" ht="15" customHeight="1">
      <c r="A12" s="81" t="s">
        <v>360</v>
      </c>
      <c r="B12" s="68" t="s">
        <v>361</v>
      </c>
      <c r="C12" s="47">
        <v>142813</v>
      </c>
      <c r="D12" s="47">
        <v>193708</v>
      </c>
      <c r="E12" s="47">
        <v>222909</v>
      </c>
      <c r="F12" s="47">
        <v>174649</v>
      </c>
      <c r="G12" s="47">
        <v>118615</v>
      </c>
      <c r="H12" s="126">
        <f t="shared" si="0"/>
        <v>-16.943835645214364</v>
      </c>
      <c r="I12" s="126">
        <f t="shared" si="1"/>
        <v>-38.766080905280106</v>
      </c>
      <c r="J12" s="126">
        <f t="shared" si="2"/>
        <v>-46.787702605098943</v>
      </c>
      <c r="K12" s="127">
        <f t="shared" si="3"/>
        <v>-32.083779466243726</v>
      </c>
      <c r="L12" s="51"/>
      <c r="M12" s="81" t="s">
        <v>360</v>
      </c>
      <c r="N12" s="68" t="s">
        <v>361</v>
      </c>
      <c r="O12" s="47">
        <v>54423</v>
      </c>
      <c r="P12" s="47">
        <v>65175</v>
      </c>
      <c r="Q12" s="47">
        <v>75114</v>
      </c>
      <c r="R12" s="47">
        <v>90014</v>
      </c>
      <c r="S12" s="46">
        <v>74020</v>
      </c>
      <c r="T12" s="126">
        <f t="shared" si="4"/>
        <v>36.008672803777813</v>
      </c>
      <c r="U12" s="126">
        <f t="shared" si="5"/>
        <v>13.571154583812813</v>
      </c>
      <c r="V12" s="126">
        <f t="shared" si="6"/>
        <v>-1.4564528583220238</v>
      </c>
      <c r="W12" s="127">
        <f t="shared" si="7"/>
        <v>-17.768347145999513</v>
      </c>
    </row>
    <row r="13" spans="1:23" ht="15" customHeight="1">
      <c r="A13" s="81" t="s">
        <v>342</v>
      </c>
      <c r="B13" s="68" t="s">
        <v>362</v>
      </c>
      <c r="C13" s="47">
        <v>76543393</v>
      </c>
      <c r="D13" s="47">
        <v>81458910</v>
      </c>
      <c r="E13" s="47">
        <v>79164640.000000075</v>
      </c>
      <c r="F13" s="47">
        <v>66460149.000000052</v>
      </c>
      <c r="G13" s="47">
        <v>73339388.999999985</v>
      </c>
      <c r="H13" s="126">
        <f t="shared" si="0"/>
        <v>-4.1858661792011418</v>
      </c>
      <c r="I13" s="126">
        <f t="shared" si="1"/>
        <v>-9.9676278506550204</v>
      </c>
      <c r="J13" s="126">
        <f t="shared" si="2"/>
        <v>-7.3584001645180024</v>
      </c>
      <c r="K13" s="127">
        <f t="shared" si="3"/>
        <v>10.35092473235342</v>
      </c>
      <c r="L13" s="51"/>
      <c r="M13" s="68" t="s">
        <v>342</v>
      </c>
      <c r="N13" s="68" t="s">
        <v>362</v>
      </c>
      <c r="O13" s="47">
        <v>19874143</v>
      </c>
      <c r="P13" s="47">
        <v>21493788</v>
      </c>
      <c r="Q13" s="47">
        <v>22106253.000000004</v>
      </c>
      <c r="R13" s="47">
        <v>22420446.999999996</v>
      </c>
      <c r="S13" s="125">
        <v>19444526</v>
      </c>
      <c r="T13" s="126">
        <f t="shared" si="4"/>
        <v>-2.1616881794601142</v>
      </c>
      <c r="U13" s="126">
        <f t="shared" si="5"/>
        <v>-9.5342058831137706</v>
      </c>
      <c r="V13" s="126">
        <f t="shared" si="6"/>
        <v>-12.040606791209726</v>
      </c>
      <c r="W13" s="127">
        <f t="shared" si="7"/>
        <v>-13.273245622622937</v>
      </c>
    </row>
    <row r="14" spans="1:23" ht="15" customHeight="1">
      <c r="B14" s="238" t="s">
        <v>589</v>
      </c>
      <c r="C14" s="47"/>
      <c r="D14" s="47"/>
      <c r="E14" s="47"/>
      <c r="F14" s="47"/>
      <c r="G14" s="47">
        <v>0</v>
      </c>
      <c r="H14" s="126" t="str">
        <f t="shared" si="0"/>
        <v/>
      </c>
      <c r="I14" s="126" t="str">
        <f t="shared" si="1"/>
        <v/>
      </c>
      <c r="J14" s="126" t="str">
        <f t="shared" si="2"/>
        <v/>
      </c>
      <c r="K14" s="127" t="str">
        <f t="shared" si="3"/>
        <v/>
      </c>
      <c r="L14" s="51"/>
      <c r="M14" s="68"/>
      <c r="N14" s="68" t="s">
        <v>589</v>
      </c>
      <c r="O14" s="47"/>
      <c r="P14" s="47"/>
      <c r="Q14" s="47"/>
      <c r="R14" s="47"/>
      <c r="S14" s="46">
        <v>749793</v>
      </c>
      <c r="T14" s="126" t="str">
        <f t="shared" si="4"/>
        <v/>
      </c>
      <c r="U14" s="126" t="str">
        <f t="shared" si="5"/>
        <v/>
      </c>
      <c r="V14" s="126" t="str">
        <f t="shared" si="6"/>
        <v/>
      </c>
      <c r="W14" s="127" t="str">
        <f t="shared" si="7"/>
        <v/>
      </c>
    </row>
    <row r="15" spans="1:23">
      <c r="B15" s="238" t="s">
        <v>590</v>
      </c>
      <c r="C15" s="47"/>
      <c r="D15" s="47"/>
      <c r="E15" s="47"/>
      <c r="F15" s="47"/>
      <c r="G15" s="47">
        <v>0</v>
      </c>
      <c r="H15" s="126" t="str">
        <f t="shared" si="0"/>
        <v/>
      </c>
      <c r="I15" s="126" t="str">
        <f t="shared" si="1"/>
        <v/>
      </c>
      <c r="J15" s="126" t="str">
        <f t="shared" si="2"/>
        <v/>
      </c>
      <c r="K15" s="127" t="str">
        <f t="shared" si="3"/>
        <v/>
      </c>
      <c r="L15" s="51"/>
      <c r="M15" s="68"/>
      <c r="N15" s="68" t="s">
        <v>590</v>
      </c>
      <c r="O15" s="47"/>
      <c r="P15" s="47"/>
      <c r="Q15" s="47"/>
      <c r="R15" s="47"/>
      <c r="S15" s="125">
        <v>0</v>
      </c>
      <c r="T15" s="126" t="str">
        <f t="shared" si="4"/>
        <v/>
      </c>
      <c r="U15" s="126" t="str">
        <f t="shared" si="5"/>
        <v/>
      </c>
      <c r="V15" s="126" t="str">
        <f t="shared" si="6"/>
        <v/>
      </c>
      <c r="W15" s="127" t="str">
        <f t="shared" si="7"/>
        <v/>
      </c>
    </row>
    <row r="16" spans="1:23">
      <c r="B16" s="238" t="s">
        <v>591</v>
      </c>
      <c r="C16" s="47"/>
      <c r="D16" s="47"/>
      <c r="E16" s="47"/>
      <c r="F16" s="47"/>
      <c r="G16" s="47">
        <v>0</v>
      </c>
      <c r="H16" s="126" t="str">
        <f t="shared" si="0"/>
        <v/>
      </c>
      <c r="I16" s="126" t="str">
        <f t="shared" si="1"/>
        <v/>
      </c>
      <c r="J16" s="126" t="str">
        <f t="shared" si="2"/>
        <v/>
      </c>
      <c r="K16" s="127" t="str">
        <f t="shared" si="3"/>
        <v/>
      </c>
      <c r="L16" s="51"/>
      <c r="M16" s="68"/>
      <c r="N16" s="68" t="s">
        <v>591</v>
      </c>
      <c r="O16" s="47"/>
      <c r="P16" s="47"/>
      <c r="Q16" s="47"/>
      <c r="R16" s="47"/>
      <c r="S16" s="46">
        <v>0</v>
      </c>
      <c r="T16" s="126" t="str">
        <f t="shared" si="4"/>
        <v/>
      </c>
      <c r="U16" s="126" t="str">
        <f t="shared" si="5"/>
        <v/>
      </c>
      <c r="V16" s="126" t="str">
        <f t="shared" si="6"/>
        <v/>
      </c>
      <c r="W16" s="127" t="str">
        <f t="shared" si="7"/>
        <v/>
      </c>
    </row>
    <row r="17" spans="1:23">
      <c r="A17" s="25" t="s">
        <v>363</v>
      </c>
      <c r="B17" s="163" t="s">
        <v>364</v>
      </c>
      <c r="C17" s="47">
        <v>958170430</v>
      </c>
      <c r="D17" s="47">
        <v>756144146</v>
      </c>
      <c r="E17" s="47">
        <v>1109457593</v>
      </c>
      <c r="F17" s="47">
        <v>1374935140</v>
      </c>
      <c r="G17" s="47">
        <v>1337837638</v>
      </c>
      <c r="H17" s="126">
        <f t="shared" si="0"/>
        <v>39.624183351181046</v>
      </c>
      <c r="I17" s="126">
        <f t="shared" si="1"/>
        <v>76.928915614457452</v>
      </c>
      <c r="J17" s="126">
        <f t="shared" si="2"/>
        <v>20.584837711773645</v>
      </c>
      <c r="K17" s="127">
        <f t="shared" si="3"/>
        <v>-2.6981274185777266</v>
      </c>
      <c r="L17" s="51"/>
      <c r="M17" s="68" t="s">
        <v>363</v>
      </c>
      <c r="N17" s="68" t="s">
        <v>364</v>
      </c>
      <c r="O17" s="47"/>
      <c r="P17" s="47"/>
      <c r="Q17" s="47"/>
      <c r="R17" s="47"/>
      <c r="S17" s="125">
        <v>0</v>
      </c>
      <c r="T17" s="126" t="str">
        <f t="shared" si="4"/>
        <v/>
      </c>
      <c r="U17" s="126" t="str">
        <f t="shared" si="5"/>
        <v/>
      </c>
      <c r="V17" s="126" t="str">
        <f t="shared" si="6"/>
        <v/>
      </c>
      <c r="W17" s="127" t="str">
        <f t="shared" si="7"/>
        <v/>
      </c>
    </row>
    <row r="18" spans="1:23">
      <c r="B18" s="238" t="s">
        <v>592</v>
      </c>
      <c r="C18" s="47"/>
      <c r="D18" s="47"/>
      <c r="E18" s="47"/>
      <c r="F18" s="47"/>
      <c r="G18" s="47">
        <v>0</v>
      </c>
      <c r="H18" s="126" t="str">
        <f t="shared" si="0"/>
        <v/>
      </c>
      <c r="I18" s="126" t="str">
        <f t="shared" si="1"/>
        <v/>
      </c>
      <c r="J18" s="126" t="str">
        <f t="shared" si="2"/>
        <v/>
      </c>
      <c r="K18" s="127" t="str">
        <f t="shared" si="3"/>
        <v/>
      </c>
      <c r="L18" s="51"/>
      <c r="M18" s="68"/>
      <c r="N18" s="68" t="s">
        <v>592</v>
      </c>
      <c r="O18" s="47"/>
      <c r="P18" s="47"/>
      <c r="Q18" s="47"/>
      <c r="R18" s="47"/>
      <c r="S18" s="46">
        <v>0</v>
      </c>
      <c r="T18" s="126" t="str">
        <f t="shared" si="4"/>
        <v/>
      </c>
      <c r="U18" s="126" t="str">
        <f t="shared" si="5"/>
        <v/>
      </c>
      <c r="V18" s="126" t="str">
        <f t="shared" si="6"/>
        <v/>
      </c>
      <c r="W18" s="127" t="str">
        <f t="shared" si="7"/>
        <v/>
      </c>
    </row>
    <row r="19" spans="1:23">
      <c r="A19" s="43" t="s">
        <v>365</v>
      </c>
      <c r="B19" s="163" t="s">
        <v>366</v>
      </c>
      <c r="C19" s="47">
        <v>689253</v>
      </c>
      <c r="D19" s="47">
        <v>363556</v>
      </c>
      <c r="E19" s="47">
        <v>315341.00000000006</v>
      </c>
      <c r="F19" s="47">
        <v>171771.99999999997</v>
      </c>
      <c r="G19" s="47">
        <v>23900</v>
      </c>
      <c r="H19" s="126">
        <f t="shared" si="0"/>
        <v>-96.532477914495843</v>
      </c>
      <c r="I19" s="126">
        <f t="shared" si="1"/>
        <v>-93.426047156421575</v>
      </c>
      <c r="J19" s="126">
        <f t="shared" si="2"/>
        <v>-92.420903085865774</v>
      </c>
      <c r="K19" s="127">
        <f t="shared" si="3"/>
        <v>-86.086207298046247</v>
      </c>
      <c r="L19" s="51"/>
      <c r="M19" s="68" t="s">
        <v>365</v>
      </c>
      <c r="N19" s="68" t="s">
        <v>366</v>
      </c>
      <c r="O19" s="47">
        <v>856</v>
      </c>
      <c r="P19" s="47">
        <v>1807</v>
      </c>
      <c r="Q19" s="47">
        <v>2097.0000000000005</v>
      </c>
      <c r="R19" s="47">
        <v>2797</v>
      </c>
      <c r="S19" s="125">
        <v>14388</v>
      </c>
      <c r="T19" s="126">
        <f t="shared" si="4"/>
        <v>1580.8411214953271</v>
      </c>
      <c r="U19" s="126">
        <f t="shared" si="5"/>
        <v>696.23685666851134</v>
      </c>
      <c r="V19" s="126">
        <f t="shared" si="6"/>
        <v>586.12303290414866</v>
      </c>
      <c r="W19" s="127">
        <f t="shared" si="7"/>
        <v>414.40829460135853</v>
      </c>
    </row>
    <row r="20" spans="1:23">
      <c r="A20" s="43" t="s">
        <v>367</v>
      </c>
      <c r="B20" s="163" t="s">
        <v>368</v>
      </c>
      <c r="C20" s="47">
        <v>63352</v>
      </c>
      <c r="D20" s="47">
        <v>234493</v>
      </c>
      <c r="E20" s="47">
        <v>83424</v>
      </c>
      <c r="F20" s="47">
        <v>99268</v>
      </c>
      <c r="G20" s="47">
        <v>123391</v>
      </c>
      <c r="H20" s="126">
        <f t="shared" si="0"/>
        <v>94.770488698067936</v>
      </c>
      <c r="I20" s="126">
        <f t="shared" si="1"/>
        <v>-47.379665917532719</v>
      </c>
      <c r="J20" s="126">
        <f t="shared" si="2"/>
        <v>47.908275795934031</v>
      </c>
      <c r="K20" s="127">
        <f t="shared" si="3"/>
        <v>24.30088245960431</v>
      </c>
      <c r="L20" s="51"/>
      <c r="M20" s="68" t="s">
        <v>367</v>
      </c>
      <c r="N20" s="68" t="s">
        <v>368</v>
      </c>
      <c r="O20" s="47">
        <v>19123</v>
      </c>
      <c r="P20" s="47">
        <v>161138</v>
      </c>
      <c r="Q20" s="47">
        <v>115857.99999999999</v>
      </c>
      <c r="R20" s="47">
        <v>135612</v>
      </c>
      <c r="S20" s="46">
        <v>229907</v>
      </c>
      <c r="T20" s="126">
        <f t="shared" si="4"/>
        <v>1102.2538304659311</v>
      </c>
      <c r="U20" s="126">
        <f t="shared" si="5"/>
        <v>42.677084238354695</v>
      </c>
      <c r="V20" s="126">
        <f t="shared" si="6"/>
        <v>98.438605879611259</v>
      </c>
      <c r="W20" s="127">
        <f t="shared" si="7"/>
        <v>69.532932188891863</v>
      </c>
    </row>
    <row r="21" spans="1:23">
      <c r="A21" s="43" t="s">
        <v>369</v>
      </c>
      <c r="B21" s="163" t="s">
        <v>370</v>
      </c>
      <c r="C21" s="47">
        <v>5938652</v>
      </c>
      <c r="D21" s="47">
        <v>6068226</v>
      </c>
      <c r="E21" s="47">
        <v>7384411.9999999991</v>
      </c>
      <c r="F21" s="47">
        <v>6463208.9999999991</v>
      </c>
      <c r="G21" s="47">
        <v>7027230</v>
      </c>
      <c r="H21" s="126">
        <f t="shared" si="0"/>
        <v>18.330388781831303</v>
      </c>
      <c r="I21" s="126">
        <f t="shared" si="1"/>
        <v>15.803696170841363</v>
      </c>
      <c r="J21" s="126">
        <f t="shared" si="2"/>
        <v>-4.8369728016258904</v>
      </c>
      <c r="K21" s="127">
        <f t="shared" si="3"/>
        <v>8.7266402803932266</v>
      </c>
      <c r="L21" s="51"/>
      <c r="M21" s="68" t="s">
        <v>369</v>
      </c>
      <c r="N21" s="68" t="s">
        <v>370</v>
      </c>
      <c r="O21" s="47">
        <v>136986</v>
      </c>
      <c r="P21" s="47">
        <v>300776</v>
      </c>
      <c r="Q21" s="47">
        <v>171323.00000000003</v>
      </c>
      <c r="R21" s="47">
        <v>693548.00000000012</v>
      </c>
      <c r="S21" s="125">
        <v>976307</v>
      </c>
      <c r="T21" s="126">
        <f t="shared" si="4"/>
        <v>612.70567795249156</v>
      </c>
      <c r="U21" s="126">
        <f t="shared" si="5"/>
        <v>224.59604489719925</v>
      </c>
      <c r="V21" s="126">
        <f t="shared" si="6"/>
        <v>469.86335751767115</v>
      </c>
      <c r="W21" s="127">
        <f t="shared" si="7"/>
        <v>40.769925080888385</v>
      </c>
    </row>
    <row r="22" spans="1:23">
      <c r="A22" s="43" t="s">
        <v>371</v>
      </c>
      <c r="B22" s="163" t="s">
        <v>372</v>
      </c>
      <c r="C22" s="47">
        <v>29220357</v>
      </c>
      <c r="D22" s="47">
        <v>30019025</v>
      </c>
      <c r="E22" s="47">
        <v>29264000.000000007</v>
      </c>
      <c r="F22" s="47">
        <v>14630243.999999998</v>
      </c>
      <c r="G22" s="47">
        <v>13303927.999999996</v>
      </c>
      <c r="H22" s="126">
        <f t="shared" si="0"/>
        <v>-54.470344082380663</v>
      </c>
      <c r="I22" s="126">
        <f t="shared" si="1"/>
        <v>-55.681678535528732</v>
      </c>
      <c r="J22" s="126">
        <f t="shared" si="2"/>
        <v>-54.538244942591604</v>
      </c>
      <c r="K22" s="127">
        <f t="shared" si="3"/>
        <v>-9.0655767600321724</v>
      </c>
      <c r="L22" s="51"/>
      <c r="M22" s="68" t="s">
        <v>371</v>
      </c>
      <c r="N22" s="68" t="s">
        <v>372</v>
      </c>
      <c r="O22" s="47">
        <v>21157801</v>
      </c>
      <c r="P22" s="47">
        <v>23426342</v>
      </c>
      <c r="Q22" s="47">
        <v>25342110.000000015</v>
      </c>
      <c r="R22" s="47">
        <v>4810418.0000000009</v>
      </c>
      <c r="S22" s="46">
        <v>3166763.0000000009</v>
      </c>
      <c r="T22" s="126">
        <f t="shared" si="4"/>
        <v>-85.032645878463455</v>
      </c>
      <c r="U22" s="126">
        <f t="shared" si="5"/>
        <v>-86.482042309465129</v>
      </c>
      <c r="V22" s="126">
        <f t="shared" si="6"/>
        <v>-87.503948960840276</v>
      </c>
      <c r="W22" s="127">
        <f t="shared" si="7"/>
        <v>-34.168652287597453</v>
      </c>
    </row>
    <row r="23" spans="1:23">
      <c r="A23" s="43" t="s">
        <v>373</v>
      </c>
      <c r="B23" s="163" t="s">
        <v>374</v>
      </c>
      <c r="C23" s="47">
        <v>66624241</v>
      </c>
      <c r="D23" s="47">
        <v>75743963</v>
      </c>
      <c r="E23" s="47">
        <v>78861753.999999985</v>
      </c>
      <c r="F23" s="47">
        <v>78137855.99999994</v>
      </c>
      <c r="G23" s="47">
        <v>80307317</v>
      </c>
      <c r="H23" s="126">
        <f t="shared" si="0"/>
        <v>20.537683873952119</v>
      </c>
      <c r="I23" s="126">
        <f t="shared" si="1"/>
        <v>6.0247098504734993</v>
      </c>
      <c r="J23" s="126">
        <f t="shared" si="2"/>
        <v>1.8330342994907483</v>
      </c>
      <c r="K23" s="127">
        <f t="shared" si="3"/>
        <v>2.7764531957468392</v>
      </c>
      <c r="L23" s="51"/>
      <c r="M23" s="68" t="s">
        <v>373</v>
      </c>
      <c r="N23" s="68" t="s">
        <v>374</v>
      </c>
      <c r="O23" s="47">
        <v>23975437</v>
      </c>
      <c r="P23" s="47">
        <v>22459577</v>
      </c>
      <c r="Q23" s="47">
        <v>21367177.999999981</v>
      </c>
      <c r="R23" s="47">
        <v>20465182.000000007</v>
      </c>
      <c r="S23" s="125">
        <v>19453155</v>
      </c>
      <c r="T23" s="126">
        <f t="shared" si="4"/>
        <v>-18.86214628746913</v>
      </c>
      <c r="U23" s="126">
        <f t="shared" si="5"/>
        <v>-13.385924409885362</v>
      </c>
      <c r="V23" s="126">
        <f t="shared" si="6"/>
        <v>-8.9577715878062349</v>
      </c>
      <c r="W23" s="127">
        <f t="shared" si="7"/>
        <v>-4.9451160512523558</v>
      </c>
    </row>
    <row r="24" spans="1:23">
      <c r="A24" s="43" t="s">
        <v>375</v>
      </c>
      <c r="B24" s="163" t="s">
        <v>376</v>
      </c>
      <c r="C24" s="47">
        <v>12349611</v>
      </c>
      <c r="D24" s="47">
        <v>12287808</v>
      </c>
      <c r="E24" s="47">
        <v>13809489.000000002</v>
      </c>
      <c r="F24" s="47">
        <v>11491911.000000004</v>
      </c>
      <c r="G24" s="47">
        <v>13781571.999999998</v>
      </c>
      <c r="H24" s="126">
        <f t="shared" si="0"/>
        <v>11.595191135979888</v>
      </c>
      <c r="I24" s="126">
        <f t="shared" si="1"/>
        <v>12.156472496966074</v>
      </c>
      <c r="J24" s="126">
        <f t="shared" si="2"/>
        <v>-0.20215809578473909</v>
      </c>
      <c r="K24" s="127">
        <f t="shared" si="3"/>
        <v>19.924110097963649</v>
      </c>
      <c r="L24" s="51"/>
      <c r="M24" s="68" t="s">
        <v>375</v>
      </c>
      <c r="N24" s="68" t="s">
        <v>376</v>
      </c>
      <c r="O24" s="47">
        <v>12499974</v>
      </c>
      <c r="P24" s="47">
        <v>12431366</v>
      </c>
      <c r="Q24" s="47">
        <v>11925733.000000006</v>
      </c>
      <c r="R24" s="47">
        <v>12371194.999999987</v>
      </c>
      <c r="S24" s="46">
        <v>10072068.000000002</v>
      </c>
      <c r="T24" s="126">
        <f t="shared" si="4"/>
        <v>-19.423288400439858</v>
      </c>
      <c r="U24" s="126">
        <f t="shared" si="5"/>
        <v>-18.978590124367656</v>
      </c>
      <c r="V24" s="126">
        <f t="shared" si="6"/>
        <v>-15.543405172663199</v>
      </c>
      <c r="W24" s="127">
        <f t="shared" si="7"/>
        <v>-18.584518310478387</v>
      </c>
    </row>
    <row r="25" spans="1:23">
      <c r="A25" s="43" t="s">
        <v>377</v>
      </c>
      <c r="B25" s="163" t="s">
        <v>378</v>
      </c>
      <c r="C25" s="47">
        <v>4261809</v>
      </c>
      <c r="D25" s="47">
        <v>3650997</v>
      </c>
      <c r="E25" s="47">
        <v>748978</v>
      </c>
      <c r="F25" s="47">
        <v>1836869.9999999995</v>
      </c>
      <c r="G25" s="47">
        <v>2000657</v>
      </c>
      <c r="H25" s="126">
        <f t="shared" si="0"/>
        <v>-53.056155261767948</v>
      </c>
      <c r="I25" s="126">
        <f t="shared" si="1"/>
        <v>-45.202447441068841</v>
      </c>
      <c r="J25" s="126">
        <f t="shared" si="2"/>
        <v>167.1182598153751</v>
      </c>
      <c r="K25" s="127">
        <f t="shared" si="3"/>
        <v>8.9166353634171287</v>
      </c>
      <c r="L25" s="51"/>
      <c r="M25" s="68" t="s">
        <v>377</v>
      </c>
      <c r="N25" s="68" t="s">
        <v>378</v>
      </c>
      <c r="O25" s="47">
        <v>231255</v>
      </c>
      <c r="P25" s="47">
        <v>122239</v>
      </c>
      <c r="Q25" s="47">
        <v>301879.99999999994</v>
      </c>
      <c r="R25" s="47">
        <v>220610.99999999997</v>
      </c>
      <c r="S25" s="125">
        <v>132203</v>
      </c>
      <c r="T25" s="126">
        <f t="shared" si="4"/>
        <v>-42.832371191974225</v>
      </c>
      <c r="U25" s="126">
        <f t="shared" si="5"/>
        <v>8.1512446927740001</v>
      </c>
      <c r="V25" s="126">
        <f t="shared" si="6"/>
        <v>-56.206770902345291</v>
      </c>
      <c r="W25" s="127">
        <f t="shared" si="7"/>
        <v>-40.074157680260726</v>
      </c>
    </row>
    <row r="26" spans="1:23">
      <c r="A26" s="43" t="s">
        <v>379</v>
      </c>
      <c r="B26" s="163" t="s">
        <v>380</v>
      </c>
      <c r="C26" s="47">
        <v>1583760</v>
      </c>
      <c r="D26" s="47">
        <v>2040441</v>
      </c>
      <c r="E26" s="47">
        <v>1647029.9999999998</v>
      </c>
      <c r="F26" s="47">
        <v>2752924</v>
      </c>
      <c r="G26" s="47">
        <v>2465003</v>
      </c>
      <c r="H26" s="126">
        <f t="shared" si="0"/>
        <v>55.642458453301003</v>
      </c>
      <c r="I26" s="126">
        <f t="shared" si="1"/>
        <v>20.807364682438759</v>
      </c>
      <c r="J26" s="126">
        <f t="shared" si="2"/>
        <v>49.663515540093414</v>
      </c>
      <c r="K26" s="127">
        <f t="shared" si="3"/>
        <v>-10.458734058768059</v>
      </c>
      <c r="L26" s="51"/>
      <c r="M26" s="68" t="s">
        <v>379</v>
      </c>
      <c r="N26" s="68" t="s">
        <v>380</v>
      </c>
      <c r="O26" s="47">
        <v>2204522</v>
      </c>
      <c r="P26" s="47">
        <v>2026950</v>
      </c>
      <c r="Q26" s="47">
        <v>910960.00000000012</v>
      </c>
      <c r="R26" s="47">
        <v>377137.99999999994</v>
      </c>
      <c r="S26" s="46">
        <v>318228</v>
      </c>
      <c r="T26" s="126">
        <f t="shared" si="4"/>
        <v>-85.564761884889336</v>
      </c>
      <c r="U26" s="126">
        <f t="shared" si="5"/>
        <v>-84.300155405905429</v>
      </c>
      <c r="V26" s="126">
        <f t="shared" si="6"/>
        <v>-65.066742776850802</v>
      </c>
      <c r="W26" s="127">
        <f t="shared" si="7"/>
        <v>-15.620276927808902</v>
      </c>
    </row>
    <row r="27" spans="1:23">
      <c r="A27" s="43" t="s">
        <v>381</v>
      </c>
      <c r="B27" s="163" t="s">
        <v>382</v>
      </c>
      <c r="C27" s="47">
        <v>9826011</v>
      </c>
      <c r="D27" s="47">
        <v>4805913</v>
      </c>
      <c r="E27" s="47">
        <v>14556742</v>
      </c>
      <c r="F27" s="47">
        <v>33025305.999999993</v>
      </c>
      <c r="G27" s="47">
        <v>29960152</v>
      </c>
      <c r="H27" s="126">
        <f t="shared" si="0"/>
        <v>204.90655872459331</v>
      </c>
      <c r="I27" s="126">
        <f t="shared" si="1"/>
        <v>523.40188014223315</v>
      </c>
      <c r="J27" s="126">
        <f t="shared" si="2"/>
        <v>105.81632895602601</v>
      </c>
      <c r="K27" s="127">
        <f t="shared" si="3"/>
        <v>-9.2812281587943346</v>
      </c>
      <c r="L27" s="51"/>
      <c r="M27" s="68" t="s">
        <v>381</v>
      </c>
      <c r="N27" s="68" t="s">
        <v>382</v>
      </c>
      <c r="O27" s="47">
        <v>45524317</v>
      </c>
      <c r="P27" s="47">
        <v>19942881</v>
      </c>
      <c r="Q27" s="47">
        <v>39839559.999999993</v>
      </c>
      <c r="R27" s="47">
        <v>51072764.999999985</v>
      </c>
      <c r="S27" s="125">
        <v>44866198</v>
      </c>
      <c r="T27" s="126">
        <f t="shared" si="4"/>
        <v>-1.4456427759256769</v>
      </c>
      <c r="U27" s="126">
        <f t="shared" si="5"/>
        <v>124.97350307611023</v>
      </c>
      <c r="V27" s="126">
        <f t="shared" si="6"/>
        <v>12.617202599627134</v>
      </c>
      <c r="W27" s="127">
        <f t="shared" si="7"/>
        <v>-12.152400599419252</v>
      </c>
    </row>
    <row r="28" spans="1:23">
      <c r="A28" s="43" t="s">
        <v>383</v>
      </c>
      <c r="B28" s="163" t="s">
        <v>384</v>
      </c>
      <c r="C28" s="47">
        <v>1383844</v>
      </c>
      <c r="D28" s="47">
        <v>1662849</v>
      </c>
      <c r="E28" s="47">
        <v>1534712.9999999995</v>
      </c>
      <c r="F28" s="47">
        <v>2041333.0000000012</v>
      </c>
      <c r="G28" s="47">
        <v>2617589</v>
      </c>
      <c r="H28" s="126">
        <f t="shared" si="0"/>
        <v>89.153473946485292</v>
      </c>
      <c r="I28" s="126">
        <f t="shared" si="1"/>
        <v>57.415916899249424</v>
      </c>
      <c r="J28" s="126">
        <f t="shared" si="2"/>
        <v>70.55886019079793</v>
      </c>
      <c r="K28" s="127">
        <f t="shared" si="3"/>
        <v>28.229397163520048</v>
      </c>
      <c r="L28" s="51"/>
      <c r="M28" s="68" t="s">
        <v>383</v>
      </c>
      <c r="N28" s="68" t="s">
        <v>384</v>
      </c>
      <c r="O28" s="47">
        <v>4264626</v>
      </c>
      <c r="P28" s="47">
        <v>5351102</v>
      </c>
      <c r="Q28" s="47">
        <v>5146120.9999999981</v>
      </c>
      <c r="R28" s="47">
        <v>5148469.9999999972</v>
      </c>
      <c r="S28" s="46">
        <v>7715301</v>
      </c>
      <c r="T28" s="126">
        <f t="shared" si="4"/>
        <v>80.913894911300531</v>
      </c>
      <c r="U28" s="126">
        <f t="shared" si="5"/>
        <v>44.181534943643385</v>
      </c>
      <c r="V28" s="126">
        <f t="shared" si="6"/>
        <v>49.924593689110765</v>
      </c>
      <c r="W28" s="127">
        <f t="shared" si="7"/>
        <v>49.85619028565776</v>
      </c>
    </row>
    <row r="29" spans="1:23">
      <c r="A29" s="43" t="s">
        <v>385</v>
      </c>
      <c r="B29" s="163" t="s">
        <v>386</v>
      </c>
      <c r="C29" s="47">
        <v>60592804</v>
      </c>
      <c r="D29" s="47">
        <v>56363109</v>
      </c>
      <c r="E29" s="47">
        <v>76556750</v>
      </c>
      <c r="F29" s="47">
        <v>71329486.00000006</v>
      </c>
      <c r="G29" s="47">
        <v>70192564</v>
      </c>
      <c r="H29" s="126">
        <f t="shared" si="0"/>
        <v>15.843069417946069</v>
      </c>
      <c r="I29" s="126">
        <f t="shared" si="1"/>
        <v>24.536359411969272</v>
      </c>
      <c r="J29" s="126">
        <f t="shared" si="2"/>
        <v>-8.3130305296397751</v>
      </c>
      <c r="K29" s="127">
        <f t="shared" si="3"/>
        <v>-1.5939018542767229</v>
      </c>
      <c r="L29" s="51"/>
      <c r="M29" s="68" t="s">
        <v>385</v>
      </c>
      <c r="N29" s="68" t="s">
        <v>386</v>
      </c>
      <c r="O29" s="47">
        <v>104394879</v>
      </c>
      <c r="P29" s="47">
        <v>64664509</v>
      </c>
      <c r="Q29" s="47">
        <v>32894373.999999985</v>
      </c>
      <c r="R29" s="47">
        <v>20822909</v>
      </c>
      <c r="S29" s="125">
        <v>20829575</v>
      </c>
      <c r="T29" s="126">
        <f t="shared" si="4"/>
        <v>-80.047321095127671</v>
      </c>
      <c r="U29" s="126">
        <f t="shared" si="5"/>
        <v>-67.788242233463805</v>
      </c>
      <c r="V29" s="126">
        <f t="shared" si="6"/>
        <v>-36.677393526321524</v>
      </c>
      <c r="W29" s="127">
        <f t="shared" si="7"/>
        <v>3.201281818981272E-2</v>
      </c>
    </row>
    <row r="30" spans="1:23">
      <c r="A30" s="43" t="s">
        <v>387</v>
      </c>
      <c r="B30" s="163" t="s">
        <v>388</v>
      </c>
      <c r="C30" s="47">
        <v>1766620</v>
      </c>
      <c r="D30" s="47">
        <v>1800946</v>
      </c>
      <c r="E30" s="47">
        <v>1833787.0000000002</v>
      </c>
      <c r="F30" s="47">
        <v>2685545.9999999995</v>
      </c>
      <c r="G30" s="47">
        <v>1846477</v>
      </c>
      <c r="H30" s="126">
        <f t="shared" si="0"/>
        <v>4.5203269520327041</v>
      </c>
      <c r="I30" s="126">
        <f t="shared" si="1"/>
        <v>2.5281713055249782</v>
      </c>
      <c r="J30" s="126">
        <f t="shared" si="2"/>
        <v>0.69201057701901902</v>
      </c>
      <c r="K30" s="127">
        <f t="shared" si="3"/>
        <v>-31.243888579826958</v>
      </c>
      <c r="L30" s="51"/>
      <c r="M30" s="68" t="s">
        <v>387</v>
      </c>
      <c r="N30" s="68" t="s">
        <v>388</v>
      </c>
      <c r="O30" s="47">
        <v>238271</v>
      </c>
      <c r="P30" s="47">
        <v>164057</v>
      </c>
      <c r="Q30" s="47">
        <v>435326.99999999994</v>
      </c>
      <c r="R30" s="47">
        <v>891337.00000000012</v>
      </c>
      <c r="S30" s="46">
        <v>679037</v>
      </c>
      <c r="T30" s="126">
        <f t="shared" si="4"/>
        <v>184.98516395197066</v>
      </c>
      <c r="U30" s="126">
        <f t="shared" si="5"/>
        <v>313.90309465612563</v>
      </c>
      <c r="V30" s="126">
        <f t="shared" si="6"/>
        <v>55.983203430984076</v>
      </c>
      <c r="W30" s="127">
        <f t="shared" si="7"/>
        <v>-23.818151832584093</v>
      </c>
    </row>
    <row r="31" spans="1:23">
      <c r="A31" s="43" t="s">
        <v>389</v>
      </c>
      <c r="B31" s="163" t="s">
        <v>21</v>
      </c>
      <c r="C31" s="47">
        <v>308617</v>
      </c>
      <c r="D31" s="47">
        <v>253082</v>
      </c>
      <c r="E31" s="47">
        <v>988185</v>
      </c>
      <c r="F31" s="47">
        <v>1015031.0000000002</v>
      </c>
      <c r="G31" s="47">
        <v>1451051</v>
      </c>
      <c r="H31" s="126">
        <f t="shared" si="0"/>
        <v>370.17857084995319</v>
      </c>
      <c r="I31" s="126">
        <f t="shared" si="1"/>
        <v>473.35211512474211</v>
      </c>
      <c r="J31" s="126">
        <f t="shared" si="2"/>
        <v>46.840014774561439</v>
      </c>
      <c r="K31" s="127">
        <f t="shared" si="3"/>
        <v>42.956323501449674</v>
      </c>
      <c r="L31" s="51"/>
      <c r="M31" s="68" t="s">
        <v>389</v>
      </c>
      <c r="N31" s="68" t="s">
        <v>21</v>
      </c>
      <c r="O31" s="47">
        <v>2398137</v>
      </c>
      <c r="P31" s="47">
        <v>17741898</v>
      </c>
      <c r="Q31" s="47">
        <v>44257390.000000045</v>
      </c>
      <c r="R31" s="47">
        <v>51559334.000000022</v>
      </c>
      <c r="S31" s="125">
        <v>51792876</v>
      </c>
      <c r="T31" s="126">
        <f t="shared" si="4"/>
        <v>2059.7129771985506</v>
      </c>
      <c r="U31" s="126">
        <f t="shared" si="5"/>
        <v>191.92409966509786</v>
      </c>
      <c r="V31" s="126">
        <f t="shared" si="6"/>
        <v>17.026503370397464</v>
      </c>
      <c r="W31" s="127">
        <f t="shared" si="7"/>
        <v>0.45295775154887963</v>
      </c>
    </row>
    <row r="32" spans="1:23">
      <c r="A32" s="43" t="s">
        <v>390</v>
      </c>
      <c r="B32" s="163" t="s">
        <v>391</v>
      </c>
      <c r="C32" s="47"/>
      <c r="D32" s="47">
        <v>1212</v>
      </c>
      <c r="E32" s="47"/>
      <c r="F32" s="47"/>
      <c r="G32" s="47">
        <v>0</v>
      </c>
      <c r="H32" s="126" t="str">
        <f t="shared" si="0"/>
        <v/>
      </c>
      <c r="I32" s="126">
        <f t="shared" si="1"/>
        <v>-100</v>
      </c>
      <c r="J32" s="126" t="str">
        <f t="shared" si="2"/>
        <v/>
      </c>
      <c r="K32" s="127" t="str">
        <f t="shared" si="3"/>
        <v/>
      </c>
      <c r="L32" s="51"/>
      <c r="M32" s="68" t="s">
        <v>390</v>
      </c>
      <c r="N32" s="68" t="s">
        <v>391</v>
      </c>
      <c r="O32" s="47"/>
      <c r="P32" s="47"/>
      <c r="Q32" s="47">
        <v>12600</v>
      </c>
      <c r="R32" s="47"/>
      <c r="S32" s="46">
        <v>0</v>
      </c>
      <c r="T32" s="126" t="str">
        <f t="shared" si="4"/>
        <v/>
      </c>
      <c r="U32" s="126" t="str">
        <f t="shared" si="5"/>
        <v/>
      </c>
      <c r="V32" s="126">
        <f t="shared" si="6"/>
        <v>-100</v>
      </c>
      <c r="W32" s="127" t="str">
        <f t="shared" si="7"/>
        <v/>
      </c>
    </row>
    <row r="33" spans="1:23">
      <c r="A33" s="43" t="s">
        <v>392</v>
      </c>
      <c r="B33" s="163" t="s">
        <v>393</v>
      </c>
      <c r="C33" s="47">
        <v>635181</v>
      </c>
      <c r="D33" s="47">
        <v>443011</v>
      </c>
      <c r="E33" s="47">
        <v>883528.99999999988</v>
      </c>
      <c r="F33" s="47">
        <v>872893.00000000012</v>
      </c>
      <c r="G33" s="47">
        <v>677955</v>
      </c>
      <c r="H33" s="126">
        <f t="shared" si="0"/>
        <v>6.734143496105844</v>
      </c>
      <c r="I33" s="126">
        <f t="shared" si="1"/>
        <v>53.033446122105317</v>
      </c>
      <c r="J33" s="126">
        <f t="shared" si="2"/>
        <v>-23.267374358962741</v>
      </c>
      <c r="K33" s="127">
        <f t="shared" si="3"/>
        <v>-22.332405002675031</v>
      </c>
      <c r="L33" s="51"/>
      <c r="M33" s="68" t="s">
        <v>392</v>
      </c>
      <c r="N33" s="68" t="s">
        <v>393</v>
      </c>
      <c r="O33" s="47">
        <v>45030</v>
      </c>
      <c r="P33" s="47">
        <v>420261</v>
      </c>
      <c r="Q33" s="47">
        <v>61194</v>
      </c>
      <c r="R33" s="47">
        <v>261902.99999999997</v>
      </c>
      <c r="S33" s="125">
        <v>72497</v>
      </c>
      <c r="T33" s="126">
        <f t="shared" si="4"/>
        <v>60.997113035753955</v>
      </c>
      <c r="U33" s="126">
        <f t="shared" si="5"/>
        <v>-82.749529459074239</v>
      </c>
      <c r="V33" s="126">
        <f t="shared" si="6"/>
        <v>18.470765107690298</v>
      </c>
      <c r="W33" s="127">
        <f t="shared" si="7"/>
        <v>-72.319141056039825</v>
      </c>
    </row>
    <row r="34" spans="1:23">
      <c r="A34" s="43" t="s">
        <v>394</v>
      </c>
      <c r="B34" s="163" t="s">
        <v>395</v>
      </c>
      <c r="C34" s="47">
        <v>2220125</v>
      </c>
      <c r="D34" s="47">
        <v>2736701</v>
      </c>
      <c r="E34" s="47">
        <v>2824945.0000000028</v>
      </c>
      <c r="F34" s="47">
        <v>3372811.0000000009</v>
      </c>
      <c r="G34" s="47">
        <v>3086429.0000000005</v>
      </c>
      <c r="H34" s="126">
        <f t="shared" si="0"/>
        <v>39.020505602162046</v>
      </c>
      <c r="I34" s="126">
        <f t="shared" si="1"/>
        <v>12.779181942053611</v>
      </c>
      <c r="J34" s="126">
        <f t="shared" si="2"/>
        <v>9.256251006656683</v>
      </c>
      <c r="K34" s="127">
        <f t="shared" si="3"/>
        <v>-8.4908997272601425</v>
      </c>
      <c r="L34" s="51"/>
      <c r="M34" s="68" t="s">
        <v>394</v>
      </c>
      <c r="N34" s="68" t="s">
        <v>395</v>
      </c>
      <c r="O34" s="47">
        <v>506478</v>
      </c>
      <c r="P34" s="47">
        <v>1186807</v>
      </c>
      <c r="Q34" s="47">
        <v>1273064.9999999995</v>
      </c>
      <c r="R34" s="47">
        <v>1809171.0000000007</v>
      </c>
      <c r="S34" s="46">
        <v>1769404.0000000002</v>
      </c>
      <c r="T34" s="126">
        <f t="shared" si="4"/>
        <v>249.35456229095843</v>
      </c>
      <c r="U34" s="126">
        <f t="shared" si="5"/>
        <v>49.089447568138723</v>
      </c>
      <c r="V34" s="126">
        <f t="shared" si="6"/>
        <v>38.987718616095862</v>
      </c>
      <c r="W34" s="127">
        <f t="shared" si="7"/>
        <v>-2.1980785674765144</v>
      </c>
    </row>
    <row r="35" spans="1:23">
      <c r="A35" s="43" t="s">
        <v>396</v>
      </c>
      <c r="B35" s="163" t="s">
        <v>397</v>
      </c>
      <c r="C35" s="47">
        <v>6798539</v>
      </c>
      <c r="D35" s="47">
        <v>6694405</v>
      </c>
      <c r="E35" s="47">
        <v>6876792.9999999963</v>
      </c>
      <c r="F35" s="47">
        <v>6915421.0000000056</v>
      </c>
      <c r="G35" s="47">
        <v>6817907</v>
      </c>
      <c r="H35" s="126">
        <f t="shared" si="0"/>
        <v>0.28488473773555256</v>
      </c>
      <c r="I35" s="126">
        <f t="shared" si="1"/>
        <v>1.8448540236212239</v>
      </c>
      <c r="J35" s="126">
        <f t="shared" si="2"/>
        <v>-0.85630031324188849</v>
      </c>
      <c r="K35" s="127">
        <f t="shared" si="3"/>
        <v>-1.4100949168532964</v>
      </c>
      <c r="L35" s="51"/>
      <c r="M35" s="68" t="s">
        <v>396</v>
      </c>
      <c r="N35" s="68" t="s">
        <v>397</v>
      </c>
      <c r="O35" s="47">
        <v>3338701</v>
      </c>
      <c r="P35" s="47">
        <v>3401027</v>
      </c>
      <c r="Q35" s="47">
        <v>3058940.9999999991</v>
      </c>
      <c r="R35" s="47">
        <v>2983552.0000000009</v>
      </c>
      <c r="S35" s="125">
        <v>3327465</v>
      </c>
      <c r="T35" s="126">
        <f t="shared" si="4"/>
        <v>-0.33653807274146175</v>
      </c>
      <c r="U35" s="126">
        <f t="shared" si="5"/>
        <v>-2.1629349017223376</v>
      </c>
      <c r="V35" s="126">
        <f t="shared" si="6"/>
        <v>8.7783321090534514</v>
      </c>
      <c r="W35" s="127">
        <f t="shared" si="7"/>
        <v>11.526965174396125</v>
      </c>
    </row>
    <row r="36" spans="1:23">
      <c r="A36" s="43" t="s">
        <v>398</v>
      </c>
      <c r="B36" s="163" t="s">
        <v>399</v>
      </c>
      <c r="C36" s="47">
        <v>5372739</v>
      </c>
      <c r="D36" s="47">
        <v>6004191</v>
      </c>
      <c r="E36" s="47">
        <v>6413444.9999999991</v>
      </c>
      <c r="F36" s="47">
        <v>9363963.0000000149</v>
      </c>
      <c r="G36" s="47">
        <v>6088098</v>
      </c>
      <c r="H36" s="126">
        <f t="shared" si="0"/>
        <v>13.3146054554297</v>
      </c>
      <c r="I36" s="126">
        <f t="shared" si="1"/>
        <v>1.3974738645056419</v>
      </c>
      <c r="J36" s="126">
        <f t="shared" si="2"/>
        <v>-5.072889843134206</v>
      </c>
      <c r="K36" s="127">
        <f t="shared" si="3"/>
        <v>-34.983745664095537</v>
      </c>
      <c r="L36" s="51"/>
      <c r="M36" s="68" t="s">
        <v>398</v>
      </c>
      <c r="N36" s="68" t="s">
        <v>399</v>
      </c>
      <c r="O36" s="47">
        <v>54381592</v>
      </c>
      <c r="P36" s="47">
        <v>65528036</v>
      </c>
      <c r="Q36" s="47">
        <v>75200221.99999997</v>
      </c>
      <c r="R36" s="47">
        <v>74377013.000000015</v>
      </c>
      <c r="S36" s="46">
        <v>63358020.999999955</v>
      </c>
      <c r="T36" s="126">
        <f t="shared" si="4"/>
        <v>16.506374068636973</v>
      </c>
      <c r="U36" s="126">
        <f t="shared" si="5"/>
        <v>-3.3115825415552536</v>
      </c>
      <c r="V36" s="126">
        <f t="shared" si="6"/>
        <v>-15.747561223954918</v>
      </c>
      <c r="W36" s="127">
        <f t="shared" si="7"/>
        <v>-14.815050451138788</v>
      </c>
    </row>
    <row r="37" spans="1:23">
      <c r="A37" s="43" t="s">
        <v>400</v>
      </c>
      <c r="B37" s="163" t="s">
        <v>401</v>
      </c>
      <c r="C37" s="47">
        <v>9845</v>
      </c>
      <c r="D37" s="47">
        <v>23644</v>
      </c>
      <c r="E37" s="47">
        <v>6200</v>
      </c>
      <c r="F37" s="47">
        <v>1690</v>
      </c>
      <c r="G37" s="47">
        <v>2620</v>
      </c>
      <c r="H37" s="126">
        <f t="shared" si="0"/>
        <v>-73.387506348400208</v>
      </c>
      <c r="I37" s="126">
        <f t="shared" si="1"/>
        <v>-88.91896464219252</v>
      </c>
      <c r="J37" s="126">
        <f t="shared" si="2"/>
        <v>-57.741935483870968</v>
      </c>
      <c r="K37" s="127">
        <f t="shared" si="3"/>
        <v>55.029585798816555</v>
      </c>
      <c r="L37" s="51"/>
      <c r="M37" s="68" t="s">
        <v>400</v>
      </c>
      <c r="N37" s="68" t="s">
        <v>401</v>
      </c>
      <c r="O37" s="47">
        <v>1037</v>
      </c>
      <c r="P37" s="47">
        <v>79811</v>
      </c>
      <c r="Q37" s="47">
        <v>85669</v>
      </c>
      <c r="R37" s="47">
        <v>40869</v>
      </c>
      <c r="S37" s="125">
        <v>77745</v>
      </c>
      <c r="T37" s="126">
        <f t="shared" si="4"/>
        <v>7397.1070395371253</v>
      </c>
      <c r="U37" s="126">
        <f t="shared" si="5"/>
        <v>-2.5886156043653159</v>
      </c>
      <c r="V37" s="126">
        <f t="shared" si="6"/>
        <v>-9.2495535141066227</v>
      </c>
      <c r="W37" s="127">
        <f t="shared" si="7"/>
        <v>90.229758496660054</v>
      </c>
    </row>
    <row r="38" spans="1:23">
      <c r="A38" s="43" t="s">
        <v>402</v>
      </c>
      <c r="B38" s="163" t="s">
        <v>403</v>
      </c>
      <c r="C38" s="47">
        <v>419548</v>
      </c>
      <c r="D38" s="47">
        <v>507257</v>
      </c>
      <c r="E38" s="47">
        <v>565620</v>
      </c>
      <c r="F38" s="47">
        <v>676320.99999999988</v>
      </c>
      <c r="G38" s="47">
        <v>780212.99999999988</v>
      </c>
      <c r="H38" s="126">
        <f t="shared" si="0"/>
        <v>85.965133906013108</v>
      </c>
      <c r="I38" s="126">
        <f t="shared" si="1"/>
        <v>53.810198774979909</v>
      </c>
      <c r="J38" s="126">
        <f t="shared" si="2"/>
        <v>37.939429298822489</v>
      </c>
      <c r="K38" s="127">
        <f t="shared" si="3"/>
        <v>15.361344686916411</v>
      </c>
      <c r="L38" s="51"/>
      <c r="M38" s="68" t="s">
        <v>402</v>
      </c>
      <c r="N38" s="68" t="s">
        <v>403</v>
      </c>
      <c r="O38" s="47">
        <v>276783</v>
      </c>
      <c r="P38" s="47">
        <v>287640</v>
      </c>
      <c r="Q38" s="47">
        <v>691524</v>
      </c>
      <c r="R38" s="47">
        <v>396520.00000000006</v>
      </c>
      <c r="S38" s="46">
        <v>734104</v>
      </c>
      <c r="T38" s="126">
        <f t="shared" si="4"/>
        <v>165.22727190615029</v>
      </c>
      <c r="U38" s="126">
        <f t="shared" si="5"/>
        <v>155.21624252537896</v>
      </c>
      <c r="V38" s="126">
        <f t="shared" si="6"/>
        <v>6.1574146378144547</v>
      </c>
      <c r="W38" s="127">
        <f t="shared" si="7"/>
        <v>85.136689196005221</v>
      </c>
    </row>
    <row r="39" spans="1:23">
      <c r="A39" s="43" t="s">
        <v>404</v>
      </c>
      <c r="B39" s="163" t="s">
        <v>405</v>
      </c>
      <c r="C39" s="47">
        <v>6596842</v>
      </c>
      <c r="D39" s="47">
        <v>4674667</v>
      </c>
      <c r="E39" s="47">
        <v>4197289</v>
      </c>
      <c r="F39" s="47">
        <v>3781105.0000000028</v>
      </c>
      <c r="G39" s="47">
        <v>2562017.9999999991</v>
      </c>
      <c r="H39" s="126">
        <f t="shared" si="0"/>
        <v>-61.162962520551517</v>
      </c>
      <c r="I39" s="126">
        <f t="shared" si="1"/>
        <v>-45.193572076898761</v>
      </c>
      <c r="J39" s="126">
        <f t="shared" si="2"/>
        <v>-38.96017167271544</v>
      </c>
      <c r="K39" s="127">
        <f t="shared" si="3"/>
        <v>-32.241553725696662</v>
      </c>
      <c r="L39" s="51"/>
      <c r="M39" s="68" t="s">
        <v>404</v>
      </c>
      <c r="N39" s="68" t="s">
        <v>405</v>
      </c>
      <c r="O39" s="47">
        <v>8825191</v>
      </c>
      <c r="P39" s="47">
        <v>7141872</v>
      </c>
      <c r="Q39" s="47">
        <v>4781185.0000000009</v>
      </c>
      <c r="R39" s="47">
        <v>8470312.0000000019</v>
      </c>
      <c r="S39" s="125">
        <v>9903149</v>
      </c>
      <c r="T39" s="126">
        <f t="shared" si="4"/>
        <v>12.214557169357576</v>
      </c>
      <c r="U39" s="126">
        <f t="shared" si="5"/>
        <v>38.663210429982513</v>
      </c>
      <c r="V39" s="126">
        <f t="shared" si="6"/>
        <v>107.12750081831172</v>
      </c>
      <c r="W39" s="127">
        <f t="shared" si="7"/>
        <v>16.915988454734588</v>
      </c>
    </row>
    <row r="40" spans="1:23">
      <c r="A40" s="43" t="s">
        <v>406</v>
      </c>
      <c r="B40" s="163" t="s">
        <v>26</v>
      </c>
      <c r="C40" s="47">
        <v>10918208</v>
      </c>
      <c r="D40" s="47">
        <v>10756273</v>
      </c>
      <c r="E40" s="47">
        <v>6994880.9999999944</v>
      </c>
      <c r="F40" s="47">
        <v>1442072.9999999998</v>
      </c>
      <c r="G40" s="47">
        <v>4258493</v>
      </c>
      <c r="H40" s="126">
        <f t="shared" si="0"/>
        <v>-60.996410766308905</v>
      </c>
      <c r="I40" s="126">
        <f t="shared" si="1"/>
        <v>-60.409214232476252</v>
      </c>
      <c r="J40" s="126">
        <f t="shared" si="2"/>
        <v>-39.119864941233409</v>
      </c>
      <c r="K40" s="127">
        <f t="shared" si="3"/>
        <v>195.30356646300157</v>
      </c>
      <c r="L40" s="51"/>
      <c r="M40" s="68" t="s">
        <v>406</v>
      </c>
      <c r="N40" s="68" t="s">
        <v>26</v>
      </c>
      <c r="O40" s="47">
        <v>44948480</v>
      </c>
      <c r="P40" s="47">
        <v>39385222</v>
      </c>
      <c r="Q40" s="47">
        <v>28758254.000000007</v>
      </c>
      <c r="R40" s="47">
        <v>24367461.999999981</v>
      </c>
      <c r="S40" s="46">
        <v>13904471</v>
      </c>
      <c r="T40" s="126">
        <f t="shared" si="4"/>
        <v>-69.065759287077114</v>
      </c>
      <c r="U40" s="126">
        <f t="shared" si="5"/>
        <v>-64.696222862473647</v>
      </c>
      <c r="V40" s="126">
        <f t="shared" si="6"/>
        <v>-51.650503538914435</v>
      </c>
      <c r="W40" s="127">
        <f t="shared" si="7"/>
        <v>-42.938370028031599</v>
      </c>
    </row>
    <row r="41" spans="1:23">
      <c r="A41" s="43" t="s">
        <v>407</v>
      </c>
      <c r="B41" s="163" t="s">
        <v>408</v>
      </c>
      <c r="C41" s="47">
        <v>11702852</v>
      </c>
      <c r="D41" s="47">
        <v>13408730</v>
      </c>
      <c r="E41" s="47">
        <v>12355038.999999998</v>
      </c>
      <c r="F41" s="47">
        <v>14186927</v>
      </c>
      <c r="G41" s="47">
        <v>12242766</v>
      </c>
      <c r="H41" s="126">
        <f t="shared" si="0"/>
        <v>4.6135249766467155</v>
      </c>
      <c r="I41" s="126">
        <f t="shared" si="1"/>
        <v>-8.6955587889382571</v>
      </c>
      <c r="J41" s="126">
        <f t="shared" si="2"/>
        <v>-0.90872234397639318</v>
      </c>
      <c r="K41" s="127">
        <f t="shared" si="3"/>
        <v>-13.703890913092039</v>
      </c>
      <c r="L41" s="51"/>
      <c r="M41" s="68" t="s">
        <v>407</v>
      </c>
      <c r="N41" s="68" t="s">
        <v>408</v>
      </c>
      <c r="O41" s="47">
        <v>551088</v>
      </c>
      <c r="P41" s="47">
        <v>696423</v>
      </c>
      <c r="Q41" s="47">
        <v>613881.99999999988</v>
      </c>
      <c r="R41" s="47">
        <v>1119530</v>
      </c>
      <c r="S41" s="125">
        <v>770495</v>
      </c>
      <c r="T41" s="126">
        <f t="shared" si="4"/>
        <v>39.813423627442432</v>
      </c>
      <c r="U41" s="126">
        <f t="shared" si="5"/>
        <v>10.636064575696096</v>
      </c>
      <c r="V41" s="126">
        <f t="shared" si="6"/>
        <v>25.511906196956446</v>
      </c>
      <c r="W41" s="127">
        <f t="shared" si="7"/>
        <v>-31.176922458531706</v>
      </c>
    </row>
    <row r="42" spans="1:23">
      <c r="A42" s="43" t="s">
        <v>409</v>
      </c>
      <c r="B42" s="163" t="s">
        <v>410</v>
      </c>
      <c r="C42" s="47">
        <v>5294701</v>
      </c>
      <c r="D42" s="47">
        <v>8160793</v>
      </c>
      <c r="E42" s="47">
        <v>10204634.999999996</v>
      </c>
      <c r="F42" s="47">
        <v>13071358</v>
      </c>
      <c r="G42" s="47">
        <v>11395997.000000002</v>
      </c>
      <c r="H42" s="126">
        <f t="shared" si="0"/>
        <v>115.23400471528043</v>
      </c>
      <c r="I42" s="126">
        <f t="shared" si="1"/>
        <v>39.643255257179078</v>
      </c>
      <c r="J42" s="126">
        <f t="shared" si="2"/>
        <v>11.674714480233803</v>
      </c>
      <c r="K42" s="127">
        <f t="shared" si="3"/>
        <v>-12.817038596907821</v>
      </c>
      <c r="L42" s="51"/>
      <c r="M42" s="68" t="s">
        <v>409</v>
      </c>
      <c r="N42" s="68" t="s">
        <v>410</v>
      </c>
      <c r="O42" s="47">
        <v>871148</v>
      </c>
      <c r="P42" s="47">
        <v>1077661</v>
      </c>
      <c r="Q42" s="47">
        <v>1004663.9999999994</v>
      </c>
      <c r="R42" s="47">
        <v>1215533.9999999998</v>
      </c>
      <c r="S42" s="46">
        <v>1254284.0000000002</v>
      </c>
      <c r="T42" s="126">
        <f t="shared" si="4"/>
        <v>43.980586536386511</v>
      </c>
      <c r="U42" s="126">
        <f t="shared" si="5"/>
        <v>16.389476839191559</v>
      </c>
      <c r="V42" s="126">
        <f t="shared" si="6"/>
        <v>24.846117707014571</v>
      </c>
      <c r="W42" s="127">
        <f t="shared" si="7"/>
        <v>3.1878993100974924</v>
      </c>
    </row>
    <row r="43" spans="1:23">
      <c r="A43" s="43" t="s">
        <v>411</v>
      </c>
      <c r="B43" s="163" t="s">
        <v>412</v>
      </c>
      <c r="C43" s="47">
        <v>19261716</v>
      </c>
      <c r="D43" s="47">
        <v>21306460</v>
      </c>
      <c r="E43" s="47">
        <v>23386397.000000007</v>
      </c>
      <c r="F43" s="47">
        <v>25758882.000000004</v>
      </c>
      <c r="G43" s="47">
        <v>21625113</v>
      </c>
      <c r="H43" s="126">
        <f t="shared" si="0"/>
        <v>12.269919253300159</v>
      </c>
      <c r="I43" s="126">
        <f t="shared" si="1"/>
        <v>1.4955698881935291</v>
      </c>
      <c r="J43" s="126">
        <f t="shared" si="2"/>
        <v>-7.5312327931489733</v>
      </c>
      <c r="K43" s="127">
        <f t="shared" si="3"/>
        <v>-16.04793639723961</v>
      </c>
      <c r="L43" s="51"/>
      <c r="M43" s="68" t="s">
        <v>411</v>
      </c>
      <c r="N43" s="68" t="s">
        <v>412</v>
      </c>
      <c r="O43" s="47">
        <v>5729785</v>
      </c>
      <c r="P43" s="47">
        <v>4426378</v>
      </c>
      <c r="Q43" s="47">
        <v>4775473.9999999981</v>
      </c>
      <c r="R43" s="47">
        <v>4937324.0000000009</v>
      </c>
      <c r="S43" s="125">
        <v>5089370</v>
      </c>
      <c r="T43" s="126">
        <f t="shared" si="4"/>
        <v>-11.176946429927128</v>
      </c>
      <c r="U43" s="126">
        <f t="shared" si="5"/>
        <v>14.978205657085766</v>
      </c>
      <c r="V43" s="126">
        <f t="shared" si="6"/>
        <v>6.5730857292910088</v>
      </c>
      <c r="W43" s="127">
        <f t="shared" si="7"/>
        <v>3.0795224295589776</v>
      </c>
    </row>
    <row r="44" spans="1:23">
      <c r="A44" s="43" t="s">
        <v>413</v>
      </c>
      <c r="B44" s="163" t="s">
        <v>414</v>
      </c>
      <c r="C44" s="47">
        <v>2368156</v>
      </c>
      <c r="D44" s="47">
        <v>1923573</v>
      </c>
      <c r="E44" s="47">
        <v>1678128.9999999995</v>
      </c>
      <c r="F44" s="47">
        <v>1120348.9999999995</v>
      </c>
      <c r="G44" s="47">
        <v>954730.00000000023</v>
      </c>
      <c r="H44" s="126">
        <f t="shared" si="0"/>
        <v>-59.684666043959936</v>
      </c>
      <c r="I44" s="126">
        <f t="shared" si="1"/>
        <v>-50.366843369084499</v>
      </c>
      <c r="J44" s="126">
        <f t="shared" si="2"/>
        <v>-43.107472667476664</v>
      </c>
      <c r="K44" s="127">
        <f t="shared" si="3"/>
        <v>-14.782804286878402</v>
      </c>
      <c r="L44" s="51"/>
      <c r="M44" s="68" t="s">
        <v>413</v>
      </c>
      <c r="N44" s="68" t="s">
        <v>414</v>
      </c>
      <c r="O44" s="47">
        <v>21081337</v>
      </c>
      <c r="P44" s="47">
        <v>22633393</v>
      </c>
      <c r="Q44" s="47">
        <v>23060379.000000007</v>
      </c>
      <c r="R44" s="47">
        <v>23805552.000000022</v>
      </c>
      <c r="S44" s="46">
        <v>22673872.999999993</v>
      </c>
      <c r="T44" s="126">
        <f t="shared" si="4"/>
        <v>7.5542457292912388</v>
      </c>
      <c r="U44" s="126">
        <f t="shared" si="5"/>
        <v>0.17885078034916546</v>
      </c>
      <c r="V44" s="126">
        <f t="shared" si="6"/>
        <v>-1.6760609181662431</v>
      </c>
      <c r="W44" s="127">
        <f t="shared" si="7"/>
        <v>-4.7538448173771712</v>
      </c>
    </row>
    <row r="45" spans="1:23">
      <c r="A45" s="43" t="s">
        <v>415</v>
      </c>
      <c r="B45" s="163" t="s">
        <v>416</v>
      </c>
      <c r="C45" s="47">
        <v>17889</v>
      </c>
      <c r="D45" s="47">
        <v>202</v>
      </c>
      <c r="E45" s="47">
        <v>13505</v>
      </c>
      <c r="F45" s="47"/>
      <c r="G45" s="47">
        <v>0</v>
      </c>
      <c r="H45" s="126">
        <f t="shared" si="0"/>
        <v>-100</v>
      </c>
      <c r="I45" s="126">
        <f t="shared" si="1"/>
        <v>-100</v>
      </c>
      <c r="J45" s="126">
        <f t="shared" si="2"/>
        <v>-100</v>
      </c>
      <c r="K45" s="127" t="str">
        <f t="shared" si="3"/>
        <v/>
      </c>
      <c r="L45" s="51"/>
      <c r="M45" s="68" t="s">
        <v>415</v>
      </c>
      <c r="N45" s="68" t="s">
        <v>416</v>
      </c>
      <c r="O45" s="47">
        <v>51386</v>
      </c>
      <c r="P45" s="47">
        <v>35741</v>
      </c>
      <c r="Q45" s="47">
        <v>69220</v>
      </c>
      <c r="R45" s="47">
        <v>20205</v>
      </c>
      <c r="S45" s="125">
        <v>86878</v>
      </c>
      <c r="T45" s="126">
        <f t="shared" si="4"/>
        <v>69.069396333631744</v>
      </c>
      <c r="U45" s="126">
        <f t="shared" si="5"/>
        <v>143.07657871911812</v>
      </c>
      <c r="V45" s="126">
        <f t="shared" si="6"/>
        <v>25.509968217278242</v>
      </c>
      <c r="W45" s="127">
        <f t="shared" si="7"/>
        <v>329.9826775550606</v>
      </c>
    </row>
    <row r="46" spans="1:23">
      <c r="A46" s="43" t="s">
        <v>417</v>
      </c>
      <c r="B46" s="163" t="s">
        <v>418</v>
      </c>
      <c r="C46" s="47">
        <v>18507</v>
      </c>
      <c r="D46" s="47">
        <v>13519</v>
      </c>
      <c r="E46" s="47">
        <v>14242</v>
      </c>
      <c r="F46" s="47">
        <v>8397</v>
      </c>
      <c r="G46" s="47">
        <v>19102</v>
      </c>
      <c r="H46" s="126">
        <f t="shared" si="0"/>
        <v>3.2149997298319448</v>
      </c>
      <c r="I46" s="126">
        <f t="shared" si="1"/>
        <v>41.297433242103722</v>
      </c>
      <c r="J46" s="126">
        <f t="shared" si="2"/>
        <v>34.124420727425928</v>
      </c>
      <c r="K46" s="127">
        <f t="shared" si="3"/>
        <v>127.48600690722878</v>
      </c>
      <c r="L46" s="51"/>
      <c r="M46" s="68" t="s">
        <v>417</v>
      </c>
      <c r="N46" s="68" t="s">
        <v>418</v>
      </c>
      <c r="O46" s="47">
        <v>80</v>
      </c>
      <c r="P46" s="47">
        <v>196</v>
      </c>
      <c r="Q46" s="47">
        <v>804</v>
      </c>
      <c r="R46" s="47">
        <v>221</v>
      </c>
      <c r="S46" s="46">
        <v>145</v>
      </c>
      <c r="T46" s="126">
        <f t="shared" si="4"/>
        <v>81.25</v>
      </c>
      <c r="U46" s="126">
        <f t="shared" si="5"/>
        <v>-26.020408163265301</v>
      </c>
      <c r="V46" s="126">
        <f t="shared" si="6"/>
        <v>-81.96517412935323</v>
      </c>
      <c r="W46" s="127">
        <f t="shared" si="7"/>
        <v>-34.389140271493218</v>
      </c>
    </row>
    <row r="47" spans="1:23">
      <c r="A47" s="43" t="s">
        <v>419</v>
      </c>
      <c r="B47" s="163" t="s">
        <v>420</v>
      </c>
      <c r="C47" s="47">
        <v>8700103</v>
      </c>
      <c r="D47" s="47">
        <v>5146580</v>
      </c>
      <c r="E47" s="47">
        <v>20141059.999999993</v>
      </c>
      <c r="F47" s="47">
        <v>10108073.000000002</v>
      </c>
      <c r="G47" s="47">
        <v>18838722</v>
      </c>
      <c r="H47" s="126">
        <f t="shared" si="0"/>
        <v>116.53447091373516</v>
      </c>
      <c r="I47" s="126">
        <f t="shared" si="1"/>
        <v>266.04350850467688</v>
      </c>
      <c r="J47" s="126">
        <f t="shared" si="2"/>
        <v>-6.466084704578563</v>
      </c>
      <c r="K47" s="127">
        <f t="shared" si="3"/>
        <v>86.373030744831368</v>
      </c>
      <c r="L47" s="51"/>
      <c r="M47" s="68" t="s">
        <v>419</v>
      </c>
      <c r="N47" s="68" t="s">
        <v>420</v>
      </c>
      <c r="O47" s="47">
        <v>233984</v>
      </c>
      <c r="P47" s="47">
        <v>148886</v>
      </c>
      <c r="Q47" s="47">
        <v>508844</v>
      </c>
      <c r="R47" s="47">
        <v>985649.00000000012</v>
      </c>
      <c r="S47" s="125">
        <v>1074949</v>
      </c>
      <c r="T47" s="126">
        <f t="shared" si="4"/>
        <v>359.41132727024075</v>
      </c>
      <c r="U47" s="126">
        <f t="shared" si="5"/>
        <v>621.99468049380062</v>
      </c>
      <c r="V47" s="126">
        <f t="shared" si="6"/>
        <v>111.25315420836247</v>
      </c>
      <c r="W47" s="127">
        <f t="shared" si="7"/>
        <v>9.0600203520725842</v>
      </c>
    </row>
    <row r="48" spans="1:23">
      <c r="A48" s="43" t="s">
        <v>421</v>
      </c>
      <c r="B48" s="163" t="s">
        <v>422</v>
      </c>
      <c r="C48" s="47">
        <v>157220711</v>
      </c>
      <c r="D48" s="47">
        <v>130151566</v>
      </c>
      <c r="E48" s="47">
        <v>142980406.00000006</v>
      </c>
      <c r="F48" s="47">
        <v>157491412.00000003</v>
      </c>
      <c r="G48" s="47">
        <v>147259279</v>
      </c>
      <c r="H48" s="126">
        <f t="shared" si="0"/>
        <v>-6.3359540461561608</v>
      </c>
      <c r="I48" s="126">
        <f t="shared" si="1"/>
        <v>13.144454212713825</v>
      </c>
      <c r="J48" s="126">
        <f t="shared" si="2"/>
        <v>2.9926289340652232</v>
      </c>
      <c r="K48" s="127">
        <f t="shared" si="3"/>
        <v>-6.4969466398587059</v>
      </c>
      <c r="L48" s="51"/>
      <c r="M48" s="68" t="s">
        <v>421</v>
      </c>
      <c r="N48" s="68" t="s">
        <v>422</v>
      </c>
      <c r="O48" s="47">
        <v>129102671</v>
      </c>
      <c r="P48" s="47">
        <v>102628940</v>
      </c>
      <c r="Q48" s="47">
        <v>104546704.99999996</v>
      </c>
      <c r="R48" s="47">
        <v>96384071.000000015</v>
      </c>
      <c r="S48" s="46">
        <v>95755632.000000015</v>
      </c>
      <c r="T48" s="126">
        <f t="shared" si="4"/>
        <v>-25.829859864014722</v>
      </c>
      <c r="U48" s="126">
        <f t="shared" si="5"/>
        <v>-6.6972415383029187</v>
      </c>
      <c r="V48" s="126">
        <f t="shared" si="6"/>
        <v>-8.4087518587983681</v>
      </c>
      <c r="W48" s="127">
        <f t="shared" si="7"/>
        <v>-0.65201541445577504</v>
      </c>
    </row>
    <row r="49" spans="1:23">
      <c r="A49" s="43" t="s">
        <v>423</v>
      </c>
      <c r="B49" s="163" t="s">
        <v>424</v>
      </c>
      <c r="C49" s="47">
        <v>1086637</v>
      </c>
      <c r="D49" s="47">
        <v>1086842</v>
      </c>
      <c r="E49" s="47">
        <v>947973.99999999977</v>
      </c>
      <c r="F49" s="47">
        <v>1106442.9999999995</v>
      </c>
      <c r="G49" s="47">
        <v>1048227</v>
      </c>
      <c r="H49" s="126">
        <f t="shared" si="0"/>
        <v>-3.534759077778503</v>
      </c>
      <c r="I49" s="126">
        <f t="shared" si="1"/>
        <v>-3.552954339269192</v>
      </c>
      <c r="J49" s="126">
        <f t="shared" si="2"/>
        <v>10.575501015850676</v>
      </c>
      <c r="K49" s="127">
        <f t="shared" si="3"/>
        <v>-5.261545330396558</v>
      </c>
      <c r="L49" s="51"/>
      <c r="M49" s="68" t="s">
        <v>423</v>
      </c>
      <c r="N49" s="68" t="s">
        <v>424</v>
      </c>
      <c r="O49" s="47">
        <v>10876922</v>
      </c>
      <c r="P49" s="47">
        <v>8600031</v>
      </c>
      <c r="Q49" s="47">
        <v>8436703</v>
      </c>
      <c r="R49" s="47">
        <v>10419694.000000006</v>
      </c>
      <c r="S49" s="125">
        <v>11817925</v>
      </c>
      <c r="T49" s="126">
        <f t="shared" si="4"/>
        <v>8.6513721437002147</v>
      </c>
      <c r="U49" s="126">
        <f t="shared" si="5"/>
        <v>37.417237216935604</v>
      </c>
      <c r="V49" s="126">
        <f t="shared" si="6"/>
        <v>40.077527915822088</v>
      </c>
      <c r="W49" s="127">
        <f t="shared" si="7"/>
        <v>13.41911768234263</v>
      </c>
    </row>
    <row r="50" spans="1:23">
      <c r="A50" s="43" t="s">
        <v>425</v>
      </c>
      <c r="B50" s="163" t="s">
        <v>426</v>
      </c>
      <c r="C50" s="47">
        <v>1511299</v>
      </c>
      <c r="D50" s="47">
        <v>1321783</v>
      </c>
      <c r="E50" s="47">
        <v>1056784.0000000002</v>
      </c>
      <c r="F50" s="47">
        <v>1146253.9999999998</v>
      </c>
      <c r="G50" s="47">
        <v>1003228</v>
      </c>
      <c r="H50" s="126">
        <f t="shared" si="0"/>
        <v>-33.618165564855133</v>
      </c>
      <c r="I50" s="126">
        <f t="shared" si="1"/>
        <v>-24.100400746567331</v>
      </c>
      <c r="J50" s="126">
        <f t="shared" si="2"/>
        <v>-5.0678284304077437</v>
      </c>
      <c r="K50" s="127">
        <f t="shared" si="3"/>
        <v>-12.477688191273472</v>
      </c>
      <c r="L50" s="51"/>
      <c r="M50" s="68" t="s">
        <v>425</v>
      </c>
      <c r="N50" s="68" t="s">
        <v>426</v>
      </c>
      <c r="O50" s="47">
        <v>332749</v>
      </c>
      <c r="P50" s="47">
        <v>1968617</v>
      </c>
      <c r="Q50" s="47">
        <v>8609197.9999999981</v>
      </c>
      <c r="R50" s="47">
        <v>8423347</v>
      </c>
      <c r="S50" s="46">
        <v>9701106</v>
      </c>
      <c r="T50" s="126">
        <f t="shared" si="4"/>
        <v>2815.442570826659</v>
      </c>
      <c r="U50" s="126">
        <f t="shared" si="5"/>
        <v>392.78788103526489</v>
      </c>
      <c r="V50" s="126">
        <f t="shared" si="6"/>
        <v>12.683039697774419</v>
      </c>
      <c r="W50" s="127">
        <f t="shared" si="7"/>
        <v>15.169255166622023</v>
      </c>
    </row>
    <row r="51" spans="1:23">
      <c r="A51" s="43" t="s">
        <v>427</v>
      </c>
      <c r="B51" s="163" t="s">
        <v>428</v>
      </c>
      <c r="C51" s="47">
        <v>1808129</v>
      </c>
      <c r="D51" s="47">
        <v>1227134</v>
      </c>
      <c r="E51" s="47">
        <v>1714357.0000000002</v>
      </c>
      <c r="F51" s="47">
        <v>1426598.9999999991</v>
      </c>
      <c r="G51" s="47">
        <v>972786.99999999988</v>
      </c>
      <c r="H51" s="126">
        <f t="shared" si="0"/>
        <v>-46.199247951888402</v>
      </c>
      <c r="I51" s="126">
        <f t="shared" si="1"/>
        <v>-20.726913279234395</v>
      </c>
      <c r="J51" s="126">
        <f t="shared" si="2"/>
        <v>-43.256451252568759</v>
      </c>
      <c r="K51" s="127">
        <f t="shared" si="3"/>
        <v>-31.810761117875415</v>
      </c>
      <c r="L51" s="51"/>
      <c r="M51" s="68" t="s">
        <v>427</v>
      </c>
      <c r="N51" s="68" t="s">
        <v>428</v>
      </c>
      <c r="O51" s="47">
        <v>5871054</v>
      </c>
      <c r="P51" s="47">
        <v>5930547</v>
      </c>
      <c r="Q51" s="47">
        <v>5484063.0000000009</v>
      </c>
      <c r="R51" s="47">
        <v>5786309.9999999991</v>
      </c>
      <c r="S51" s="125">
        <v>5982508</v>
      </c>
      <c r="T51" s="126">
        <f t="shared" si="4"/>
        <v>1.8983644163381967</v>
      </c>
      <c r="U51" s="126">
        <f t="shared" si="5"/>
        <v>0.87615864101573493</v>
      </c>
      <c r="V51" s="126">
        <f t="shared" si="6"/>
        <v>9.0889729020253469</v>
      </c>
      <c r="W51" s="127">
        <f t="shared" si="7"/>
        <v>3.3907274238677303</v>
      </c>
    </row>
    <row r="52" spans="1:23">
      <c r="A52" s="43" t="s">
        <v>429</v>
      </c>
      <c r="B52" s="163" t="s">
        <v>430</v>
      </c>
      <c r="C52" s="47">
        <v>13799144</v>
      </c>
      <c r="D52" s="47">
        <v>10859747</v>
      </c>
      <c r="E52" s="47">
        <v>11153578.000000009</v>
      </c>
      <c r="F52" s="47">
        <v>13842006</v>
      </c>
      <c r="G52" s="47">
        <v>14321230</v>
      </c>
      <c r="H52" s="126">
        <f t="shared" si="0"/>
        <v>3.7834665686509226</v>
      </c>
      <c r="I52" s="126">
        <f t="shared" si="1"/>
        <v>31.874435012160063</v>
      </c>
      <c r="J52" s="126">
        <f t="shared" si="2"/>
        <v>28.400321403588947</v>
      </c>
      <c r="K52" s="127">
        <f t="shared" si="3"/>
        <v>3.4620993517847012</v>
      </c>
      <c r="L52" s="51"/>
      <c r="M52" s="68" t="s">
        <v>429</v>
      </c>
      <c r="N52" s="68" t="s">
        <v>430</v>
      </c>
      <c r="O52" s="47">
        <v>34540641</v>
      </c>
      <c r="P52" s="47">
        <v>39890172</v>
      </c>
      <c r="Q52" s="47">
        <v>56492537.000000015</v>
      </c>
      <c r="R52" s="47">
        <v>84729311.999999985</v>
      </c>
      <c r="S52" s="46">
        <v>88653567.000000015</v>
      </c>
      <c r="T52" s="126">
        <f t="shared" si="4"/>
        <v>156.66451007669491</v>
      </c>
      <c r="U52" s="126">
        <f t="shared" si="5"/>
        <v>122.24413321657278</v>
      </c>
      <c r="V52" s="126">
        <f t="shared" si="6"/>
        <v>56.929696749147581</v>
      </c>
      <c r="W52" s="127">
        <f t="shared" si="7"/>
        <v>4.6315199632448696</v>
      </c>
    </row>
    <row r="53" spans="1:23">
      <c r="A53" s="43" t="s">
        <v>431</v>
      </c>
      <c r="B53" s="163" t="s">
        <v>432</v>
      </c>
      <c r="C53" s="47">
        <v>48482</v>
      </c>
      <c r="D53" s="47">
        <v>76767</v>
      </c>
      <c r="E53" s="47">
        <v>41518.000000000007</v>
      </c>
      <c r="F53" s="47">
        <v>41208</v>
      </c>
      <c r="G53" s="47">
        <v>47727</v>
      </c>
      <c r="H53" s="126">
        <f t="shared" si="0"/>
        <v>-1.5572789901406736</v>
      </c>
      <c r="I53" s="126">
        <f t="shared" si="1"/>
        <v>-37.82875454296768</v>
      </c>
      <c r="J53" s="126">
        <f t="shared" si="2"/>
        <v>14.954959294763697</v>
      </c>
      <c r="K53" s="127">
        <f t="shared" si="3"/>
        <v>15.819743739079797</v>
      </c>
      <c r="L53" s="51"/>
      <c r="M53" s="68" t="s">
        <v>431</v>
      </c>
      <c r="N53" s="68" t="s">
        <v>432</v>
      </c>
      <c r="O53" s="47">
        <v>323257</v>
      </c>
      <c r="P53" s="47">
        <v>253858</v>
      </c>
      <c r="Q53" s="47">
        <v>197167</v>
      </c>
      <c r="R53" s="47">
        <v>298046.00000000012</v>
      </c>
      <c r="S53" s="125">
        <v>190021</v>
      </c>
      <c r="T53" s="126">
        <f t="shared" si="4"/>
        <v>-41.216740859440016</v>
      </c>
      <c r="U53" s="126">
        <f t="shared" si="5"/>
        <v>-25.146735576582174</v>
      </c>
      <c r="V53" s="126">
        <f t="shared" si="6"/>
        <v>-3.6243387585143552</v>
      </c>
      <c r="W53" s="127">
        <f t="shared" si="7"/>
        <v>-36.244405226038957</v>
      </c>
    </row>
    <row r="54" spans="1:23">
      <c r="A54" s="43" t="s">
        <v>433</v>
      </c>
      <c r="B54" s="163" t="s">
        <v>434</v>
      </c>
      <c r="C54" s="47">
        <v>18086513</v>
      </c>
      <c r="D54" s="47">
        <v>16201499</v>
      </c>
      <c r="E54" s="47">
        <v>14024892</v>
      </c>
      <c r="F54" s="47">
        <v>20914116</v>
      </c>
      <c r="G54" s="47">
        <v>22431704</v>
      </c>
      <c r="H54" s="126">
        <f t="shared" si="0"/>
        <v>24.024481667638199</v>
      </c>
      <c r="I54" s="126">
        <f t="shared" si="1"/>
        <v>38.454497327685544</v>
      </c>
      <c r="J54" s="126">
        <f t="shared" si="2"/>
        <v>59.942080124395972</v>
      </c>
      <c r="K54" s="127">
        <f t="shared" si="3"/>
        <v>7.2562856589300821</v>
      </c>
      <c r="L54" s="51"/>
      <c r="M54" s="68" t="s">
        <v>433</v>
      </c>
      <c r="N54" s="68" t="s">
        <v>434</v>
      </c>
      <c r="O54" s="47">
        <v>38637435</v>
      </c>
      <c r="P54" s="47">
        <v>33846442</v>
      </c>
      <c r="Q54" s="47">
        <v>41863922.000000015</v>
      </c>
      <c r="R54" s="47">
        <v>39026708.000000015</v>
      </c>
      <c r="S54" s="46">
        <v>48042163.999999993</v>
      </c>
      <c r="T54" s="126">
        <f t="shared" si="4"/>
        <v>24.340976568449733</v>
      </c>
      <c r="U54" s="126">
        <f t="shared" si="5"/>
        <v>41.941548833995597</v>
      </c>
      <c r="V54" s="126">
        <f t="shared" si="6"/>
        <v>14.757914941653041</v>
      </c>
      <c r="W54" s="127">
        <f t="shared" si="7"/>
        <v>23.100733989656462</v>
      </c>
    </row>
    <row r="55" spans="1:23">
      <c r="A55" s="43" t="s">
        <v>435</v>
      </c>
      <c r="B55" s="163" t="s">
        <v>436</v>
      </c>
      <c r="C55" s="47">
        <v>976670</v>
      </c>
      <c r="D55" s="47">
        <v>581242</v>
      </c>
      <c r="E55" s="47">
        <v>4114673</v>
      </c>
      <c r="F55" s="47">
        <v>2096039.0000000005</v>
      </c>
      <c r="G55" s="47">
        <v>1693246</v>
      </c>
      <c r="H55" s="126">
        <f t="shared" si="0"/>
        <v>73.369305906805778</v>
      </c>
      <c r="I55" s="126">
        <f t="shared" si="1"/>
        <v>191.3151492837751</v>
      </c>
      <c r="J55" s="126">
        <f t="shared" si="2"/>
        <v>-58.848588940117473</v>
      </c>
      <c r="K55" s="127">
        <f t="shared" si="3"/>
        <v>-19.216865716716171</v>
      </c>
      <c r="L55" s="51"/>
      <c r="M55" s="68" t="s">
        <v>435</v>
      </c>
      <c r="N55" s="68" t="s">
        <v>436</v>
      </c>
      <c r="O55" s="47">
        <v>1609313</v>
      </c>
      <c r="P55" s="47">
        <v>25112714</v>
      </c>
      <c r="Q55" s="47">
        <v>49022891.999999985</v>
      </c>
      <c r="R55" s="47">
        <v>42646504.000000007</v>
      </c>
      <c r="S55" s="125">
        <v>256924378.00000003</v>
      </c>
      <c r="T55" s="126">
        <f t="shared" si="4"/>
        <v>15864.848230269688</v>
      </c>
      <c r="U55" s="126">
        <f t="shared" si="5"/>
        <v>923.08487246738855</v>
      </c>
      <c r="V55" s="126">
        <f t="shared" si="6"/>
        <v>424.09061872563564</v>
      </c>
      <c r="W55" s="127">
        <f t="shared" si="7"/>
        <v>502.45120678590672</v>
      </c>
    </row>
    <row r="56" spans="1:23">
      <c r="A56" s="43" t="s">
        <v>437</v>
      </c>
      <c r="B56" s="163" t="s">
        <v>438</v>
      </c>
      <c r="C56" s="47">
        <v>3832526</v>
      </c>
      <c r="D56" s="47">
        <v>6018894</v>
      </c>
      <c r="E56" s="47">
        <v>7280673.0000000028</v>
      </c>
      <c r="F56" s="47">
        <v>6217749.0000000028</v>
      </c>
      <c r="G56" s="47">
        <v>5471925.0000000019</v>
      </c>
      <c r="H56" s="126">
        <f t="shared" si="0"/>
        <v>42.775939419589093</v>
      </c>
      <c r="I56" s="126">
        <f t="shared" si="1"/>
        <v>-9.0875333574573318</v>
      </c>
      <c r="J56" s="126">
        <f t="shared" si="2"/>
        <v>-24.843142934725961</v>
      </c>
      <c r="K56" s="127">
        <f t="shared" si="3"/>
        <v>-11.995080534772313</v>
      </c>
      <c r="L56" s="51"/>
      <c r="M56" s="68" t="s">
        <v>437</v>
      </c>
      <c r="N56" s="68" t="s">
        <v>438</v>
      </c>
      <c r="O56" s="47">
        <v>6523205</v>
      </c>
      <c r="P56" s="47">
        <v>6078452</v>
      </c>
      <c r="Q56" s="47">
        <v>6347276.0000000009</v>
      </c>
      <c r="R56" s="47">
        <v>6942404.0000000037</v>
      </c>
      <c r="S56" s="46">
        <v>5908200.9999999991</v>
      </c>
      <c r="T56" s="126">
        <f t="shared" si="4"/>
        <v>-9.4279422461811464</v>
      </c>
      <c r="U56" s="126">
        <f t="shared" si="5"/>
        <v>-2.8008940434176424</v>
      </c>
      <c r="V56" s="126">
        <f t="shared" si="6"/>
        <v>-6.9175343879800124</v>
      </c>
      <c r="W56" s="127">
        <f t="shared" si="7"/>
        <v>-14.896900266824048</v>
      </c>
    </row>
    <row r="57" spans="1:23">
      <c r="A57" s="43" t="s">
        <v>439</v>
      </c>
      <c r="B57" s="163" t="s">
        <v>440</v>
      </c>
      <c r="C57" s="47">
        <v>35213742</v>
      </c>
      <c r="D57" s="47">
        <v>31324724</v>
      </c>
      <c r="E57" s="47">
        <v>30471623.00000003</v>
      </c>
      <c r="F57" s="47">
        <v>27052036.000000011</v>
      </c>
      <c r="G57" s="47">
        <v>34055599</v>
      </c>
      <c r="H57" s="126">
        <f t="shared" si="0"/>
        <v>-3.2888950001394335</v>
      </c>
      <c r="I57" s="126">
        <f t="shared" si="1"/>
        <v>8.7179539075906973</v>
      </c>
      <c r="J57" s="126">
        <f t="shared" si="2"/>
        <v>11.761683977253085</v>
      </c>
      <c r="K57" s="127">
        <f t="shared" si="3"/>
        <v>25.889226969829494</v>
      </c>
      <c r="L57" s="51"/>
      <c r="M57" s="68" t="s">
        <v>439</v>
      </c>
      <c r="N57" s="68" t="s">
        <v>440</v>
      </c>
      <c r="O57" s="47">
        <v>113422144</v>
      </c>
      <c r="P57" s="47">
        <v>103009030</v>
      </c>
      <c r="Q57" s="47">
        <v>119208592.99999981</v>
      </c>
      <c r="R57" s="47">
        <v>126630167</v>
      </c>
      <c r="S57" s="125">
        <v>134621571.99999988</v>
      </c>
      <c r="T57" s="126">
        <f t="shared" si="4"/>
        <v>18.690731150347403</v>
      </c>
      <c r="U57" s="126">
        <f t="shared" si="5"/>
        <v>30.689097839286404</v>
      </c>
      <c r="V57" s="126">
        <f t="shared" si="6"/>
        <v>12.929419442103551</v>
      </c>
      <c r="W57" s="127">
        <f t="shared" si="7"/>
        <v>6.310822444070439</v>
      </c>
    </row>
    <row r="58" spans="1:23">
      <c r="A58" s="43" t="s">
        <v>441</v>
      </c>
      <c r="B58" s="163" t="s">
        <v>34</v>
      </c>
      <c r="C58" s="47">
        <v>2334170</v>
      </c>
      <c r="D58" s="47">
        <v>3367034</v>
      </c>
      <c r="E58" s="47">
        <v>4737663.0000000009</v>
      </c>
      <c r="F58" s="47">
        <v>6133301.9999999981</v>
      </c>
      <c r="G58" s="47">
        <v>9515746.0000000019</v>
      </c>
      <c r="H58" s="126">
        <f t="shared" si="0"/>
        <v>307.67150635986252</v>
      </c>
      <c r="I58" s="126">
        <f t="shared" si="1"/>
        <v>182.61508496795699</v>
      </c>
      <c r="J58" s="126">
        <f t="shared" si="2"/>
        <v>100.85316325791851</v>
      </c>
      <c r="K58" s="127">
        <f t="shared" si="3"/>
        <v>55.148825216824548</v>
      </c>
      <c r="L58" s="51"/>
      <c r="M58" s="68" t="s">
        <v>441</v>
      </c>
      <c r="N58" s="68" t="s">
        <v>34</v>
      </c>
      <c r="O58" s="47">
        <v>11359408</v>
      </c>
      <c r="P58" s="47">
        <v>13023569</v>
      </c>
      <c r="Q58" s="47">
        <v>10689269.999999994</v>
      </c>
      <c r="R58" s="47">
        <v>8136161.0000000047</v>
      </c>
      <c r="S58" s="46">
        <v>5924438</v>
      </c>
      <c r="T58" s="126">
        <f t="shared" si="4"/>
        <v>-47.84553913372951</v>
      </c>
      <c r="U58" s="126">
        <f t="shared" si="5"/>
        <v>-54.509873599164713</v>
      </c>
      <c r="V58" s="126">
        <f t="shared" si="6"/>
        <v>-44.575841006916249</v>
      </c>
      <c r="W58" s="127">
        <f t="shared" si="7"/>
        <v>-27.183864724407542</v>
      </c>
    </row>
    <row r="59" spans="1:23">
      <c r="A59" s="43" t="s">
        <v>442</v>
      </c>
      <c r="B59" s="163" t="s">
        <v>443</v>
      </c>
      <c r="C59" s="47">
        <v>353168</v>
      </c>
      <c r="D59" s="47">
        <v>149101</v>
      </c>
      <c r="E59" s="47">
        <v>132751</v>
      </c>
      <c r="F59" s="47">
        <v>203084.00000000003</v>
      </c>
      <c r="G59" s="47">
        <v>1148314</v>
      </c>
      <c r="H59" s="126">
        <f t="shared" si="0"/>
        <v>225.14667240520095</v>
      </c>
      <c r="I59" s="126">
        <f t="shared" si="1"/>
        <v>670.15848317583379</v>
      </c>
      <c r="J59" s="126">
        <f t="shared" si="2"/>
        <v>765.01344622639374</v>
      </c>
      <c r="K59" s="127">
        <f t="shared" si="3"/>
        <v>465.4379468594276</v>
      </c>
      <c r="L59" s="51"/>
      <c r="M59" s="68" t="s">
        <v>442</v>
      </c>
      <c r="N59" s="68" t="s">
        <v>443</v>
      </c>
      <c r="O59" s="47">
        <v>142419</v>
      </c>
      <c r="P59" s="47">
        <v>2290</v>
      </c>
      <c r="Q59" s="47"/>
      <c r="R59" s="47">
        <v>5000</v>
      </c>
      <c r="S59" s="125">
        <v>18783</v>
      </c>
      <c r="T59" s="126">
        <f t="shared" si="4"/>
        <v>-86.811450719356259</v>
      </c>
      <c r="U59" s="126">
        <f t="shared" si="5"/>
        <v>720.21834061135371</v>
      </c>
      <c r="V59" s="126" t="str">
        <f t="shared" si="6"/>
        <v/>
      </c>
      <c r="W59" s="127">
        <f t="shared" si="7"/>
        <v>275.66000000000003</v>
      </c>
    </row>
    <row r="60" spans="1:23">
      <c r="A60" s="43" t="s">
        <v>444</v>
      </c>
      <c r="B60" s="163" t="s">
        <v>445</v>
      </c>
      <c r="C60" s="47">
        <v>9586</v>
      </c>
      <c r="D60" s="47">
        <v>40486</v>
      </c>
      <c r="E60" s="47">
        <v>14135</v>
      </c>
      <c r="F60" s="47">
        <v>16100</v>
      </c>
      <c r="G60" s="47">
        <v>9303</v>
      </c>
      <c r="H60" s="126">
        <f t="shared" si="0"/>
        <v>-2.952221990402677</v>
      </c>
      <c r="I60" s="126">
        <f t="shared" si="1"/>
        <v>-77.021686508916659</v>
      </c>
      <c r="J60" s="126">
        <f t="shared" si="2"/>
        <v>-34.184648036788118</v>
      </c>
      <c r="K60" s="127">
        <f t="shared" si="3"/>
        <v>-42.217391304347828</v>
      </c>
      <c r="L60" s="51"/>
      <c r="M60" s="68" t="s">
        <v>444</v>
      </c>
      <c r="N60" s="68" t="s">
        <v>445</v>
      </c>
      <c r="O60" s="47">
        <v>305474</v>
      </c>
      <c r="P60" s="47">
        <v>2668375</v>
      </c>
      <c r="Q60" s="47">
        <v>753602.00000000012</v>
      </c>
      <c r="R60" s="47">
        <v>487723</v>
      </c>
      <c r="S60" s="46">
        <v>281185</v>
      </c>
      <c r="T60" s="126">
        <f t="shared" si="4"/>
        <v>-7.9512495335118558</v>
      </c>
      <c r="U60" s="126">
        <f t="shared" si="5"/>
        <v>-89.462313205602655</v>
      </c>
      <c r="V60" s="126">
        <f t="shared" si="6"/>
        <v>-62.687864416495714</v>
      </c>
      <c r="W60" s="127">
        <f t="shared" si="7"/>
        <v>-42.347398010756109</v>
      </c>
    </row>
    <row r="61" spans="1:23">
      <c r="A61" s="43" t="s">
        <v>446</v>
      </c>
      <c r="B61" s="163" t="s">
        <v>447</v>
      </c>
      <c r="C61" s="47">
        <v>268221</v>
      </c>
      <c r="D61" s="47">
        <v>277592</v>
      </c>
      <c r="E61" s="47">
        <v>187048.00000000006</v>
      </c>
      <c r="F61" s="47">
        <v>476408.99999999988</v>
      </c>
      <c r="G61" s="47">
        <v>227959</v>
      </c>
      <c r="H61" s="126">
        <f t="shared" si="0"/>
        <v>-15.010756055640684</v>
      </c>
      <c r="I61" s="126">
        <f t="shared" si="1"/>
        <v>-17.879838035678262</v>
      </c>
      <c r="J61" s="126">
        <f t="shared" si="2"/>
        <v>21.871925922757754</v>
      </c>
      <c r="K61" s="127">
        <f t="shared" si="3"/>
        <v>-52.150568104296923</v>
      </c>
      <c r="L61" s="51"/>
      <c r="M61" s="68" t="s">
        <v>446</v>
      </c>
      <c r="N61" s="68" t="s">
        <v>447</v>
      </c>
      <c r="O61" s="47">
        <v>3866277</v>
      </c>
      <c r="P61" s="47">
        <v>3849286</v>
      </c>
      <c r="Q61" s="47">
        <v>4041807.9999999986</v>
      </c>
      <c r="R61" s="47">
        <v>3782255.9999999986</v>
      </c>
      <c r="S61" s="125">
        <v>4473534</v>
      </c>
      <c r="T61" s="126">
        <f t="shared" si="4"/>
        <v>15.7065052503998</v>
      </c>
      <c r="U61" s="126">
        <f t="shared" si="5"/>
        <v>16.217241327352653</v>
      </c>
      <c r="V61" s="126">
        <f t="shared" si="6"/>
        <v>10.681506889985897</v>
      </c>
      <c r="W61" s="127">
        <f t="shared" si="7"/>
        <v>18.276869677779658</v>
      </c>
    </row>
    <row r="62" spans="1:23">
      <c r="A62" s="43" t="s">
        <v>448</v>
      </c>
      <c r="B62" s="163" t="s">
        <v>449</v>
      </c>
      <c r="C62" s="47">
        <v>881168</v>
      </c>
      <c r="D62" s="47">
        <v>941389</v>
      </c>
      <c r="E62" s="47">
        <v>827766.00000000012</v>
      </c>
      <c r="F62" s="47">
        <v>935314</v>
      </c>
      <c r="G62" s="47">
        <v>1046024</v>
      </c>
      <c r="H62" s="126">
        <f t="shared" si="0"/>
        <v>18.708804677428148</v>
      </c>
      <c r="I62" s="126">
        <f t="shared" si="1"/>
        <v>11.114958853353912</v>
      </c>
      <c r="J62" s="126">
        <f t="shared" si="2"/>
        <v>26.367113411278041</v>
      </c>
      <c r="K62" s="127">
        <f t="shared" si="3"/>
        <v>11.836666616772533</v>
      </c>
      <c r="L62" s="51"/>
      <c r="M62" s="68" t="s">
        <v>448</v>
      </c>
      <c r="N62" s="68" t="s">
        <v>449</v>
      </c>
      <c r="O62" s="47">
        <v>5096</v>
      </c>
      <c r="P62" s="47">
        <v>31533</v>
      </c>
      <c r="Q62" s="47">
        <v>8989</v>
      </c>
      <c r="R62" s="47">
        <v>6671</v>
      </c>
      <c r="S62" s="46">
        <v>342</v>
      </c>
      <c r="T62" s="126">
        <f t="shared" si="4"/>
        <v>-93.288854003139718</v>
      </c>
      <c r="U62" s="126">
        <f t="shared" si="5"/>
        <v>-98.915421938921128</v>
      </c>
      <c r="V62" s="126">
        <f t="shared" si="6"/>
        <v>-96.195349872065862</v>
      </c>
      <c r="W62" s="127">
        <f t="shared" si="7"/>
        <v>-94.873332333982916</v>
      </c>
    </row>
    <row r="63" spans="1:23">
      <c r="A63" s="43" t="s">
        <v>450</v>
      </c>
      <c r="B63" s="163" t="s">
        <v>451</v>
      </c>
      <c r="C63" s="47">
        <v>453399</v>
      </c>
      <c r="D63" s="47">
        <v>503342</v>
      </c>
      <c r="E63" s="47">
        <v>448556.99999999994</v>
      </c>
      <c r="F63" s="47">
        <v>175106.00000000003</v>
      </c>
      <c r="G63" s="47">
        <v>145511</v>
      </c>
      <c r="H63" s="126">
        <f t="shared" si="0"/>
        <v>-67.906634112558692</v>
      </c>
      <c r="I63" s="126">
        <f t="shared" si="1"/>
        <v>-71.091027571710683</v>
      </c>
      <c r="J63" s="126">
        <f t="shared" si="2"/>
        <v>-67.560198592375102</v>
      </c>
      <c r="K63" s="127">
        <f t="shared" si="3"/>
        <v>-16.901191278425657</v>
      </c>
      <c r="L63" s="51"/>
      <c r="M63" s="68" t="s">
        <v>450</v>
      </c>
      <c r="N63" s="68" t="s">
        <v>451</v>
      </c>
      <c r="O63" s="47">
        <v>520991</v>
      </c>
      <c r="P63" s="47">
        <v>1488609</v>
      </c>
      <c r="Q63" s="47">
        <v>736986.99999999988</v>
      </c>
      <c r="R63" s="47">
        <v>1287807.0000000005</v>
      </c>
      <c r="S63" s="125">
        <v>610264.99999999988</v>
      </c>
      <c r="T63" s="126">
        <f t="shared" si="4"/>
        <v>17.135420765425863</v>
      </c>
      <c r="U63" s="126">
        <f t="shared" si="5"/>
        <v>-59.004345667666932</v>
      </c>
      <c r="V63" s="126">
        <f t="shared" si="6"/>
        <v>-17.194604518125828</v>
      </c>
      <c r="W63" s="127">
        <f t="shared" si="7"/>
        <v>-52.61207618843509</v>
      </c>
    </row>
    <row r="64" spans="1:23">
      <c r="A64" s="43" t="s">
        <v>452</v>
      </c>
      <c r="B64" s="163" t="s">
        <v>35</v>
      </c>
      <c r="C64" s="47">
        <v>123506</v>
      </c>
      <c r="D64" s="47">
        <v>94164</v>
      </c>
      <c r="E64" s="47">
        <v>69067</v>
      </c>
      <c r="F64" s="47">
        <v>77260</v>
      </c>
      <c r="G64" s="47">
        <v>38475</v>
      </c>
      <c r="H64" s="126">
        <f t="shared" si="0"/>
        <v>-68.847667319806334</v>
      </c>
      <c r="I64" s="126">
        <f t="shared" si="1"/>
        <v>-59.140435835351091</v>
      </c>
      <c r="J64" s="126">
        <f t="shared" si="2"/>
        <v>-44.293222523057317</v>
      </c>
      <c r="K64" s="127">
        <f t="shared" si="3"/>
        <v>-50.200621278798863</v>
      </c>
      <c r="L64" s="51"/>
      <c r="M64" s="68" t="s">
        <v>452</v>
      </c>
      <c r="N64" s="68" t="s">
        <v>35</v>
      </c>
      <c r="O64" s="47">
        <v>538608</v>
      </c>
      <c r="P64" s="47">
        <v>135120</v>
      </c>
      <c r="Q64" s="47">
        <v>286051.00000000006</v>
      </c>
      <c r="R64" s="47">
        <v>390732.99999999994</v>
      </c>
      <c r="S64" s="46">
        <v>445041</v>
      </c>
      <c r="T64" s="126">
        <f t="shared" si="4"/>
        <v>-17.372003386507444</v>
      </c>
      <c r="U64" s="126">
        <f t="shared" si="5"/>
        <v>229.36722912966252</v>
      </c>
      <c r="V64" s="126">
        <f t="shared" si="6"/>
        <v>55.58099779409963</v>
      </c>
      <c r="W64" s="127">
        <f t="shared" si="7"/>
        <v>13.899005203041483</v>
      </c>
    </row>
    <row r="65" spans="1:23">
      <c r="A65" s="43" t="s">
        <v>453</v>
      </c>
      <c r="B65" s="163" t="s">
        <v>454</v>
      </c>
      <c r="C65" s="47">
        <v>1209515</v>
      </c>
      <c r="D65" s="47">
        <v>1399990</v>
      </c>
      <c r="E65" s="47">
        <v>2409301.9999999995</v>
      </c>
      <c r="F65" s="47">
        <v>1987440.0000000005</v>
      </c>
      <c r="G65" s="47">
        <v>1990345</v>
      </c>
      <c r="H65" s="126">
        <f t="shared" si="0"/>
        <v>64.557281224292382</v>
      </c>
      <c r="I65" s="126">
        <f t="shared" si="1"/>
        <v>42.168515489396356</v>
      </c>
      <c r="J65" s="126">
        <f t="shared" si="2"/>
        <v>-17.389144241776236</v>
      </c>
      <c r="K65" s="127">
        <f t="shared" si="3"/>
        <v>0.14616793462944599</v>
      </c>
      <c r="L65" s="51"/>
      <c r="M65" s="68" t="s">
        <v>453</v>
      </c>
      <c r="N65" s="68" t="s">
        <v>454</v>
      </c>
      <c r="O65" s="47">
        <v>89577</v>
      </c>
      <c r="P65" s="47">
        <v>208979</v>
      </c>
      <c r="Q65" s="47">
        <v>1245638.0000000002</v>
      </c>
      <c r="R65" s="47">
        <v>278069.00000000006</v>
      </c>
      <c r="S65" s="125">
        <v>206707</v>
      </c>
      <c r="T65" s="126">
        <f t="shared" si="4"/>
        <v>130.75901179990402</v>
      </c>
      <c r="U65" s="126">
        <f t="shared" si="5"/>
        <v>-1.0871905789577028</v>
      </c>
      <c r="V65" s="126">
        <f t="shared" si="6"/>
        <v>-83.405531944272738</v>
      </c>
      <c r="W65" s="127">
        <f t="shared" si="7"/>
        <v>-25.6634144762631</v>
      </c>
    </row>
    <row r="66" spans="1:23">
      <c r="A66" s="43" t="s">
        <v>455</v>
      </c>
      <c r="B66" s="163" t="s">
        <v>456</v>
      </c>
      <c r="C66" s="47">
        <v>56684853</v>
      </c>
      <c r="D66" s="47">
        <v>42445709</v>
      </c>
      <c r="E66" s="47">
        <v>51050579.999999993</v>
      </c>
      <c r="F66" s="47">
        <v>41557475.999999985</v>
      </c>
      <c r="G66" s="47">
        <v>41316535</v>
      </c>
      <c r="H66" s="126">
        <f t="shared" si="0"/>
        <v>-27.111860023699805</v>
      </c>
      <c r="I66" s="126">
        <f t="shared" si="1"/>
        <v>-2.6602783334353006</v>
      </c>
      <c r="J66" s="126">
        <f t="shared" si="2"/>
        <v>-19.067452318857093</v>
      </c>
      <c r="K66" s="127">
        <f t="shared" si="3"/>
        <v>-0.57977775166129675</v>
      </c>
      <c r="L66" s="51"/>
      <c r="M66" s="68" t="s">
        <v>455</v>
      </c>
      <c r="N66" s="68" t="s">
        <v>456</v>
      </c>
      <c r="O66" s="47">
        <v>259372</v>
      </c>
      <c r="P66" s="47">
        <v>525386</v>
      </c>
      <c r="Q66" s="47">
        <v>96038</v>
      </c>
      <c r="R66" s="47">
        <v>119667</v>
      </c>
      <c r="S66" s="46">
        <v>622847</v>
      </c>
      <c r="T66" s="126">
        <f t="shared" si="4"/>
        <v>140.13656061564083</v>
      </c>
      <c r="U66" s="126">
        <f t="shared" si="5"/>
        <v>18.550361067862468</v>
      </c>
      <c r="V66" s="126">
        <f t="shared" si="6"/>
        <v>548.54224369520398</v>
      </c>
      <c r="W66" s="127">
        <f t="shared" si="7"/>
        <v>420.48350840248349</v>
      </c>
    </row>
    <row r="67" spans="1:23">
      <c r="A67" s="43" t="s">
        <v>457</v>
      </c>
      <c r="B67" s="163" t="s">
        <v>458</v>
      </c>
      <c r="C67" s="47">
        <v>14679713</v>
      </c>
      <c r="D67" s="47">
        <v>2908221</v>
      </c>
      <c r="E67" s="47">
        <v>7981818.0000000019</v>
      </c>
      <c r="F67" s="47">
        <v>374795339</v>
      </c>
      <c r="G67" s="47">
        <v>513473328.00000012</v>
      </c>
      <c r="H67" s="126">
        <f t="shared" si="0"/>
        <v>3397.8430981586639</v>
      </c>
      <c r="I67" s="126">
        <f t="shared" si="1"/>
        <v>17555.925323419375</v>
      </c>
      <c r="J67" s="126">
        <f t="shared" si="2"/>
        <v>6333.0372854905991</v>
      </c>
      <c r="K67" s="127">
        <f t="shared" si="3"/>
        <v>37.000990826089264</v>
      </c>
      <c r="L67" s="51"/>
      <c r="M67" s="68" t="s">
        <v>457</v>
      </c>
      <c r="N67" s="68" t="s">
        <v>458</v>
      </c>
      <c r="O67" s="47">
        <v>98667258</v>
      </c>
      <c r="P67" s="47">
        <v>67383651</v>
      </c>
      <c r="Q67" s="47">
        <v>55320099.999999963</v>
      </c>
      <c r="R67" s="47">
        <v>57260822.999999993</v>
      </c>
      <c r="S67" s="125">
        <v>54396947.000000007</v>
      </c>
      <c r="T67" s="126">
        <f t="shared" si="4"/>
        <v>-44.868289539372817</v>
      </c>
      <c r="U67" s="126">
        <f t="shared" si="5"/>
        <v>-19.272781761261342</v>
      </c>
      <c r="V67" s="126">
        <f t="shared" si="6"/>
        <v>-1.668747887295865</v>
      </c>
      <c r="W67" s="127">
        <f t="shared" si="7"/>
        <v>-5.0014579776472772</v>
      </c>
    </row>
    <row r="68" spans="1:23">
      <c r="A68" s="43" t="s">
        <v>459</v>
      </c>
      <c r="B68" s="163" t="s">
        <v>460</v>
      </c>
      <c r="C68" s="47">
        <v>915786</v>
      </c>
      <c r="D68" s="47">
        <v>912098</v>
      </c>
      <c r="E68" s="47">
        <v>968996.00000000012</v>
      </c>
      <c r="F68" s="47">
        <v>365158</v>
      </c>
      <c r="G68" s="47">
        <v>2053543</v>
      </c>
      <c r="H68" s="126">
        <f t="shared" si="0"/>
        <v>124.23830458207482</v>
      </c>
      <c r="I68" s="126">
        <f t="shared" si="1"/>
        <v>125.1449953842679</v>
      </c>
      <c r="J68" s="126">
        <f t="shared" si="2"/>
        <v>111.92481702710845</v>
      </c>
      <c r="K68" s="127">
        <f t="shared" si="3"/>
        <v>462.37108320233972</v>
      </c>
      <c r="L68" s="51"/>
      <c r="M68" s="68" t="s">
        <v>459</v>
      </c>
      <c r="N68" s="68" t="s">
        <v>460</v>
      </c>
      <c r="O68" s="47">
        <v>5086417</v>
      </c>
      <c r="P68" s="47">
        <v>5057825</v>
      </c>
      <c r="Q68" s="47">
        <v>7732286</v>
      </c>
      <c r="R68" s="47">
        <v>8679864.9999999981</v>
      </c>
      <c r="S68" s="46">
        <v>7530042</v>
      </c>
      <c r="T68" s="126">
        <f t="shared" si="4"/>
        <v>48.042167993697717</v>
      </c>
      <c r="U68" s="126">
        <f t="shared" si="5"/>
        <v>48.879053743456922</v>
      </c>
      <c r="V68" s="126">
        <f t="shared" si="6"/>
        <v>-2.6155783684152425</v>
      </c>
      <c r="W68" s="127">
        <f t="shared" si="7"/>
        <v>-13.247014786520282</v>
      </c>
    </row>
    <row r="69" spans="1:23">
      <c r="A69" s="43" t="s">
        <v>461</v>
      </c>
      <c r="B69" s="163" t="s">
        <v>462</v>
      </c>
      <c r="C69" s="47">
        <v>9809371</v>
      </c>
      <c r="D69" s="47">
        <v>9393567</v>
      </c>
      <c r="E69" s="47">
        <v>13275040.999999998</v>
      </c>
      <c r="F69" s="47">
        <v>14162681</v>
      </c>
      <c r="G69" s="47">
        <v>14969211.999999996</v>
      </c>
      <c r="H69" s="126">
        <f t="shared" si="0"/>
        <v>52.601140276986115</v>
      </c>
      <c r="I69" s="126">
        <f t="shared" si="1"/>
        <v>59.355993309037927</v>
      </c>
      <c r="J69" s="126">
        <f t="shared" si="2"/>
        <v>12.762077344996499</v>
      </c>
      <c r="K69" s="127">
        <f t="shared" si="3"/>
        <v>5.6947621710889109</v>
      </c>
      <c r="L69" s="51"/>
      <c r="M69" s="68" t="s">
        <v>461</v>
      </c>
      <c r="N69" s="68" t="s">
        <v>462</v>
      </c>
      <c r="O69" s="47">
        <v>1556234</v>
      </c>
      <c r="P69" s="47">
        <v>1987831</v>
      </c>
      <c r="Q69" s="47">
        <v>11315877.000000004</v>
      </c>
      <c r="R69" s="47">
        <v>2828237.0000000014</v>
      </c>
      <c r="S69" s="125">
        <v>6073545</v>
      </c>
      <c r="T69" s="126">
        <f t="shared" si="4"/>
        <v>290.27196424188134</v>
      </c>
      <c r="U69" s="126">
        <f t="shared" si="5"/>
        <v>205.53628552930303</v>
      </c>
      <c r="V69" s="126">
        <f t="shared" si="6"/>
        <v>-46.327226780566818</v>
      </c>
      <c r="W69" s="127">
        <f t="shared" si="7"/>
        <v>114.74667787741964</v>
      </c>
    </row>
    <row r="70" spans="1:23">
      <c r="A70" s="43" t="s">
        <v>463</v>
      </c>
      <c r="B70" s="163" t="s">
        <v>464</v>
      </c>
      <c r="C70" s="47">
        <v>177917</v>
      </c>
      <c r="D70" s="47">
        <v>164017</v>
      </c>
      <c r="E70" s="47">
        <v>130218</v>
      </c>
      <c r="F70" s="47">
        <v>188581</v>
      </c>
      <c r="G70" s="47">
        <v>177167</v>
      </c>
      <c r="H70" s="126">
        <f t="shared" si="0"/>
        <v>-0.42154487766768511</v>
      </c>
      <c r="I70" s="126">
        <f t="shared" si="1"/>
        <v>8.0174616045897551</v>
      </c>
      <c r="J70" s="126">
        <f t="shared" si="2"/>
        <v>36.054155339507588</v>
      </c>
      <c r="K70" s="127">
        <f t="shared" si="3"/>
        <v>-6.0525715740186001</v>
      </c>
      <c r="L70" s="51"/>
      <c r="M70" s="68" t="s">
        <v>463</v>
      </c>
      <c r="N70" s="68" t="s">
        <v>464</v>
      </c>
      <c r="O70" s="47">
        <v>63434</v>
      </c>
      <c r="P70" s="47">
        <v>94068</v>
      </c>
      <c r="Q70" s="47">
        <v>10588</v>
      </c>
      <c r="R70" s="47">
        <v>36145</v>
      </c>
      <c r="S70" s="46">
        <v>33868</v>
      </c>
      <c r="T70" s="126">
        <f t="shared" si="4"/>
        <v>-46.609073998171326</v>
      </c>
      <c r="U70" s="126">
        <f t="shared" si="5"/>
        <v>-63.996258026108769</v>
      </c>
      <c r="V70" s="126">
        <f t="shared" si="6"/>
        <v>219.87155270117114</v>
      </c>
      <c r="W70" s="127">
        <f t="shared" si="7"/>
        <v>-6.2996265043574482</v>
      </c>
    </row>
    <row r="71" spans="1:23">
      <c r="A71" s="43" t="s">
        <v>465</v>
      </c>
      <c r="B71" s="163" t="s">
        <v>466</v>
      </c>
      <c r="C71" s="47">
        <v>1700669</v>
      </c>
      <c r="D71" s="47">
        <v>2277852</v>
      </c>
      <c r="E71" s="47">
        <v>2627750.9999999995</v>
      </c>
      <c r="F71" s="47">
        <v>1674131.9999999995</v>
      </c>
      <c r="G71" s="47">
        <v>3221479</v>
      </c>
      <c r="H71" s="126">
        <f t="shared" si="0"/>
        <v>89.424220703734818</v>
      </c>
      <c r="I71" s="126">
        <f t="shared" si="1"/>
        <v>41.426176942136692</v>
      </c>
      <c r="J71" s="126">
        <f t="shared" si="2"/>
        <v>22.594530455891771</v>
      </c>
      <c r="K71" s="127">
        <f t="shared" si="3"/>
        <v>92.426821779883596</v>
      </c>
      <c r="L71" s="51"/>
      <c r="M71" s="68" t="s">
        <v>465</v>
      </c>
      <c r="N71" s="68" t="s">
        <v>466</v>
      </c>
      <c r="O71" s="47">
        <v>8134038</v>
      </c>
      <c r="P71" s="47">
        <v>10256016</v>
      </c>
      <c r="Q71" s="47">
        <v>11604105.999999993</v>
      </c>
      <c r="R71" s="47">
        <v>8813153.9999999981</v>
      </c>
      <c r="S71" s="125">
        <v>11928015</v>
      </c>
      <c r="T71" s="126">
        <f t="shared" si="4"/>
        <v>46.643217058981037</v>
      </c>
      <c r="U71" s="126">
        <f t="shared" si="5"/>
        <v>16.30261692259451</v>
      </c>
      <c r="V71" s="126">
        <f t="shared" si="6"/>
        <v>2.7913309306206457</v>
      </c>
      <c r="W71" s="127">
        <f t="shared" si="7"/>
        <v>35.343317500182138</v>
      </c>
    </row>
    <row r="72" spans="1:23">
      <c r="A72" s="43" t="s">
        <v>467</v>
      </c>
      <c r="B72" s="163" t="s">
        <v>468</v>
      </c>
      <c r="C72" s="47">
        <v>7957554</v>
      </c>
      <c r="D72" s="47">
        <v>11933958</v>
      </c>
      <c r="E72" s="47">
        <v>9027520.0000000037</v>
      </c>
      <c r="F72" s="47">
        <v>8807944.9999999981</v>
      </c>
      <c r="G72" s="47">
        <v>8586333</v>
      </c>
      <c r="H72" s="126">
        <f t="shared" ref="H72:H126" si="8">IFERROR(G72/C72*100-100,"")</f>
        <v>7.9016617417864836</v>
      </c>
      <c r="I72" s="126">
        <f t="shared" ref="I72:I126" si="9">IFERROR(G72/D72*100-100,"")</f>
        <v>-28.051255082345691</v>
      </c>
      <c r="J72" s="126">
        <f t="shared" ref="J72:J126" si="10">IFERROR(G72/E72*100-100,"")</f>
        <v>-4.8871340080111025</v>
      </c>
      <c r="K72" s="127">
        <f t="shared" ref="K72:K126" si="11">IFERROR(G72/F72*100-100,"")</f>
        <v>-2.5160465920257025</v>
      </c>
      <c r="L72" s="51"/>
      <c r="M72" s="68" t="s">
        <v>467</v>
      </c>
      <c r="N72" s="68" t="s">
        <v>468</v>
      </c>
      <c r="O72" s="47">
        <v>16006977</v>
      </c>
      <c r="P72" s="47">
        <v>16033409</v>
      </c>
      <c r="Q72" s="47">
        <v>17220056.000000015</v>
      </c>
      <c r="R72" s="47">
        <v>19550275.000000007</v>
      </c>
      <c r="S72" s="46">
        <v>19093534</v>
      </c>
      <c r="T72" s="126">
        <f t="shared" ref="T72:T126" si="12">IFERROR(S72/O72*100-100,"")</f>
        <v>19.28257284307962</v>
      </c>
      <c r="U72" s="126">
        <f t="shared" ref="U72:U126" si="13">IFERROR(S72/P72*100-100,"")</f>
        <v>19.085928638133026</v>
      </c>
      <c r="V72" s="126">
        <f t="shared" ref="V72:V126" si="14">IFERROR(S72/Q72*100-100,"")</f>
        <v>10.879627801442609</v>
      </c>
      <c r="W72" s="127">
        <f t="shared" ref="W72:W126" si="15">IFERROR(S72/R72*100-100,"")</f>
        <v>-2.3362382370580832</v>
      </c>
    </row>
    <row r="73" spans="1:23">
      <c r="A73" s="43" t="s">
        <v>469</v>
      </c>
      <c r="B73" s="163" t="s">
        <v>470</v>
      </c>
      <c r="C73" s="47">
        <v>7187</v>
      </c>
      <c r="D73" s="47">
        <v>1328</v>
      </c>
      <c r="E73" s="47">
        <v>1884</v>
      </c>
      <c r="F73" s="47"/>
      <c r="G73" s="47">
        <v>12452</v>
      </c>
      <c r="H73" s="126">
        <f t="shared" si="8"/>
        <v>73.257270070961454</v>
      </c>
      <c r="I73" s="126">
        <f t="shared" si="9"/>
        <v>837.65060240963862</v>
      </c>
      <c r="J73" s="126">
        <f t="shared" si="10"/>
        <v>560.9341825902336</v>
      </c>
      <c r="K73" s="127" t="str">
        <f t="shared" si="11"/>
        <v/>
      </c>
      <c r="L73" s="51"/>
      <c r="M73" s="68" t="s">
        <v>469</v>
      </c>
      <c r="N73" s="68" t="s">
        <v>470</v>
      </c>
      <c r="O73" s="47">
        <v>422904</v>
      </c>
      <c r="P73" s="47">
        <v>780695</v>
      </c>
      <c r="Q73" s="47">
        <v>494269.99999999994</v>
      </c>
      <c r="R73" s="47">
        <v>1206939.9999999998</v>
      </c>
      <c r="S73" s="125">
        <v>1300281</v>
      </c>
      <c r="T73" s="126">
        <f t="shared" si="12"/>
        <v>207.46481470972134</v>
      </c>
      <c r="U73" s="126">
        <f t="shared" si="13"/>
        <v>66.554288166313341</v>
      </c>
      <c r="V73" s="126">
        <f t="shared" si="14"/>
        <v>163.07099358650134</v>
      </c>
      <c r="W73" s="127">
        <f t="shared" si="15"/>
        <v>7.7336901585828741</v>
      </c>
    </row>
    <row r="74" spans="1:23">
      <c r="A74" s="43" t="s">
        <v>471</v>
      </c>
      <c r="B74" s="163" t="s">
        <v>472</v>
      </c>
      <c r="C74" s="47">
        <v>239</v>
      </c>
      <c r="D74" s="47">
        <v>1207</v>
      </c>
      <c r="E74" s="47">
        <v>5770</v>
      </c>
      <c r="F74" s="47">
        <v>1221949</v>
      </c>
      <c r="G74" s="47">
        <v>359154</v>
      </c>
      <c r="H74" s="126">
        <f t="shared" si="8"/>
        <v>150173.64016736401</v>
      </c>
      <c r="I74" s="126">
        <f t="shared" si="9"/>
        <v>29655.923777961892</v>
      </c>
      <c r="J74" s="126">
        <f t="shared" si="10"/>
        <v>6124.5060658578859</v>
      </c>
      <c r="K74" s="127">
        <f t="shared" si="11"/>
        <v>-70.608102302141901</v>
      </c>
      <c r="L74" s="51"/>
      <c r="M74" s="68" t="s">
        <v>471</v>
      </c>
      <c r="N74" s="68" t="s">
        <v>472</v>
      </c>
      <c r="O74" s="47"/>
      <c r="P74" s="47">
        <v>221</v>
      </c>
      <c r="Q74" s="47">
        <v>1212</v>
      </c>
      <c r="R74" s="47">
        <v>3763.9999999999995</v>
      </c>
      <c r="S74" s="46">
        <v>59</v>
      </c>
      <c r="T74" s="126" t="str">
        <f t="shared" si="12"/>
        <v/>
      </c>
      <c r="U74" s="126">
        <f t="shared" si="13"/>
        <v>-73.303167420814475</v>
      </c>
      <c r="V74" s="126">
        <f t="shared" si="14"/>
        <v>-95.132013201320134</v>
      </c>
      <c r="W74" s="127">
        <f t="shared" si="15"/>
        <v>-98.432518597236978</v>
      </c>
    </row>
    <row r="75" spans="1:23">
      <c r="A75" s="43" t="s">
        <v>473</v>
      </c>
      <c r="B75" s="163" t="s">
        <v>474</v>
      </c>
      <c r="C75" s="47">
        <v>3079456</v>
      </c>
      <c r="D75" s="47">
        <v>3039848</v>
      </c>
      <c r="E75" s="47">
        <v>2825256.0000000019</v>
      </c>
      <c r="F75" s="47">
        <v>2205695.0000000019</v>
      </c>
      <c r="G75" s="47">
        <v>2196896</v>
      </c>
      <c r="H75" s="126">
        <f t="shared" si="8"/>
        <v>-28.659607411179124</v>
      </c>
      <c r="I75" s="126">
        <f t="shared" si="9"/>
        <v>-27.730070714062009</v>
      </c>
      <c r="J75" s="126">
        <f t="shared" si="10"/>
        <v>-22.24081640743357</v>
      </c>
      <c r="K75" s="127">
        <f t="shared" si="11"/>
        <v>-0.39892188176524712</v>
      </c>
      <c r="L75" s="51"/>
      <c r="M75" s="68" t="s">
        <v>473</v>
      </c>
      <c r="N75" s="68" t="s">
        <v>474</v>
      </c>
      <c r="O75" s="47">
        <v>2880195</v>
      </c>
      <c r="P75" s="47">
        <v>2611707</v>
      </c>
      <c r="Q75" s="47">
        <v>2536853.9999999995</v>
      </c>
      <c r="R75" s="47">
        <v>2401050.0000000009</v>
      </c>
      <c r="S75" s="125">
        <v>1998647.9999999998</v>
      </c>
      <c r="T75" s="126">
        <f t="shared" si="12"/>
        <v>-30.607198470936865</v>
      </c>
      <c r="U75" s="126">
        <f t="shared" si="13"/>
        <v>-23.473498367159877</v>
      </c>
      <c r="V75" s="126">
        <f t="shared" si="14"/>
        <v>-21.215489736500402</v>
      </c>
      <c r="W75" s="127">
        <f t="shared" si="15"/>
        <v>-16.75941775473234</v>
      </c>
    </row>
    <row r="76" spans="1:23">
      <c r="A76" s="43" t="s">
        <v>475</v>
      </c>
      <c r="B76" s="163" t="s">
        <v>476</v>
      </c>
      <c r="C76" s="47">
        <v>16903000</v>
      </c>
      <c r="D76" s="47">
        <v>8092637</v>
      </c>
      <c r="E76" s="47">
        <v>10082505.000000004</v>
      </c>
      <c r="F76" s="47">
        <v>7931404.0000000065</v>
      </c>
      <c r="G76" s="47">
        <v>8665650.9999999981</v>
      </c>
      <c r="H76" s="126">
        <f t="shared" si="8"/>
        <v>-48.73305922025677</v>
      </c>
      <c r="I76" s="126">
        <f t="shared" si="9"/>
        <v>7.0806833421540887</v>
      </c>
      <c r="J76" s="126">
        <f t="shared" si="10"/>
        <v>-14.052599031689098</v>
      </c>
      <c r="K76" s="127">
        <f t="shared" si="11"/>
        <v>9.2574656391225574</v>
      </c>
      <c r="L76" s="51"/>
      <c r="M76" s="68" t="s">
        <v>475</v>
      </c>
      <c r="N76" s="68" t="s">
        <v>476</v>
      </c>
      <c r="O76" s="47">
        <v>33643031</v>
      </c>
      <c r="P76" s="47">
        <v>26483429</v>
      </c>
      <c r="Q76" s="47">
        <v>29585532.000000004</v>
      </c>
      <c r="R76" s="47">
        <v>35442305.00000006</v>
      </c>
      <c r="S76" s="46">
        <v>33564972.000000015</v>
      </c>
      <c r="T76" s="126">
        <f t="shared" si="12"/>
        <v>-0.23202130628476425</v>
      </c>
      <c r="U76" s="126">
        <f t="shared" si="13"/>
        <v>26.739524553259386</v>
      </c>
      <c r="V76" s="126">
        <f t="shared" si="14"/>
        <v>13.450628503148138</v>
      </c>
      <c r="W76" s="127">
        <f t="shared" si="15"/>
        <v>-5.2968705054596228</v>
      </c>
    </row>
    <row r="77" spans="1:23">
      <c r="A77" s="43" t="s">
        <v>477</v>
      </c>
      <c r="B77" s="163" t="s">
        <v>478</v>
      </c>
      <c r="C77" s="47">
        <v>1557311</v>
      </c>
      <c r="D77" s="47">
        <v>1125925</v>
      </c>
      <c r="E77" s="47">
        <v>7413482</v>
      </c>
      <c r="F77" s="47">
        <v>674692.99999999977</v>
      </c>
      <c r="G77" s="47">
        <v>1047492</v>
      </c>
      <c r="H77" s="126">
        <f t="shared" si="8"/>
        <v>-32.737134714902808</v>
      </c>
      <c r="I77" s="126">
        <f t="shared" si="9"/>
        <v>-6.9660945444856424</v>
      </c>
      <c r="J77" s="126">
        <f t="shared" si="10"/>
        <v>-85.870445223985172</v>
      </c>
      <c r="K77" s="127">
        <f t="shared" si="11"/>
        <v>55.25461209765038</v>
      </c>
      <c r="L77" s="51"/>
      <c r="M77" s="68" t="s">
        <v>477</v>
      </c>
      <c r="N77" s="68" t="s">
        <v>478</v>
      </c>
      <c r="O77" s="47">
        <v>575219</v>
      </c>
      <c r="P77" s="47">
        <v>700408</v>
      </c>
      <c r="Q77" s="47">
        <v>109658.99999999997</v>
      </c>
      <c r="R77" s="47">
        <v>121134.99999999999</v>
      </c>
      <c r="S77" s="125">
        <v>72758</v>
      </c>
      <c r="T77" s="126">
        <f t="shared" si="12"/>
        <v>-87.351252305643584</v>
      </c>
      <c r="U77" s="126">
        <f t="shared" si="13"/>
        <v>-89.61205468812463</v>
      </c>
      <c r="V77" s="126">
        <f t="shared" si="14"/>
        <v>-33.650680746678319</v>
      </c>
      <c r="W77" s="127">
        <f t="shared" si="15"/>
        <v>-39.936434556486553</v>
      </c>
    </row>
    <row r="78" spans="1:23">
      <c r="A78" s="43" t="s">
        <v>479</v>
      </c>
      <c r="B78" s="163" t="s">
        <v>480</v>
      </c>
      <c r="C78" s="47">
        <v>204594401</v>
      </c>
      <c r="D78" s="47">
        <v>88151887</v>
      </c>
      <c r="E78" s="47">
        <v>82118206.00000003</v>
      </c>
      <c r="F78" s="47">
        <v>74367487.999999985</v>
      </c>
      <c r="G78" s="47">
        <v>97067468</v>
      </c>
      <c r="H78" s="126">
        <f t="shared" si="8"/>
        <v>-52.55614644117265</v>
      </c>
      <c r="I78" s="126">
        <f t="shared" si="9"/>
        <v>10.113885593850071</v>
      </c>
      <c r="J78" s="126">
        <f t="shared" si="10"/>
        <v>18.204564770935178</v>
      </c>
      <c r="K78" s="127">
        <f t="shared" si="11"/>
        <v>30.524064494419946</v>
      </c>
      <c r="L78" s="51"/>
      <c r="M78" s="68" t="s">
        <v>479</v>
      </c>
      <c r="N78" s="68" t="s">
        <v>480</v>
      </c>
      <c r="O78" s="47">
        <v>813026</v>
      </c>
      <c r="P78" s="47">
        <v>873934</v>
      </c>
      <c r="Q78" s="47">
        <v>454195</v>
      </c>
      <c r="R78" s="47">
        <v>147104.99999999997</v>
      </c>
      <c r="S78" s="46">
        <v>172223</v>
      </c>
      <c r="T78" s="126">
        <f t="shared" si="12"/>
        <v>-78.817036601535506</v>
      </c>
      <c r="U78" s="126">
        <f t="shared" si="13"/>
        <v>-80.293363114377058</v>
      </c>
      <c r="V78" s="126">
        <f t="shared" si="14"/>
        <v>-62.081704994550797</v>
      </c>
      <c r="W78" s="127">
        <f t="shared" si="15"/>
        <v>17.074878488154738</v>
      </c>
    </row>
    <row r="79" spans="1:23">
      <c r="A79" s="43" t="s">
        <v>481</v>
      </c>
      <c r="B79" s="163" t="s">
        <v>482</v>
      </c>
      <c r="C79" s="47">
        <v>76521277</v>
      </c>
      <c r="D79" s="47">
        <v>140316685</v>
      </c>
      <c r="E79" s="47">
        <v>91595248.999999985</v>
      </c>
      <c r="F79" s="47">
        <v>71736042.999999985</v>
      </c>
      <c r="G79" s="47">
        <v>120523543.00000003</v>
      </c>
      <c r="H79" s="126">
        <f t="shared" si="8"/>
        <v>57.503308524242271</v>
      </c>
      <c r="I79" s="126">
        <f t="shared" si="9"/>
        <v>-14.106050182129067</v>
      </c>
      <c r="J79" s="126">
        <f t="shared" si="10"/>
        <v>31.582745083208465</v>
      </c>
      <c r="K79" s="127">
        <f t="shared" si="11"/>
        <v>68.00974511515787</v>
      </c>
      <c r="L79" s="51"/>
      <c r="M79" s="68" t="s">
        <v>481</v>
      </c>
      <c r="N79" s="68" t="s">
        <v>482</v>
      </c>
      <c r="O79" s="47">
        <v>3420360</v>
      </c>
      <c r="P79" s="47">
        <v>3882392</v>
      </c>
      <c r="Q79" s="47">
        <v>2800340.9999999991</v>
      </c>
      <c r="R79" s="47">
        <v>3231677</v>
      </c>
      <c r="S79" s="125">
        <v>2090399</v>
      </c>
      <c r="T79" s="126">
        <f t="shared" si="12"/>
        <v>-38.883655521640989</v>
      </c>
      <c r="U79" s="126">
        <f t="shared" si="13"/>
        <v>-46.156931087844811</v>
      </c>
      <c r="V79" s="126">
        <f t="shared" si="14"/>
        <v>-25.351983919101258</v>
      </c>
      <c r="W79" s="127">
        <f t="shared" si="15"/>
        <v>-35.315348656440605</v>
      </c>
    </row>
    <row r="80" spans="1:23">
      <c r="A80" s="43" t="s">
        <v>483</v>
      </c>
      <c r="B80" s="163" t="s">
        <v>484</v>
      </c>
      <c r="C80" s="47">
        <v>9062095</v>
      </c>
      <c r="D80" s="47">
        <v>8300490</v>
      </c>
      <c r="E80" s="47">
        <v>8271204.0000000047</v>
      </c>
      <c r="F80" s="47">
        <v>12647210.999999994</v>
      </c>
      <c r="G80" s="47">
        <v>6851920.9999999991</v>
      </c>
      <c r="H80" s="126">
        <f t="shared" si="8"/>
        <v>-24.389216842242348</v>
      </c>
      <c r="I80" s="126">
        <f t="shared" si="9"/>
        <v>-17.451608278547425</v>
      </c>
      <c r="J80" s="126">
        <f t="shared" si="10"/>
        <v>-17.159327710935486</v>
      </c>
      <c r="K80" s="127">
        <f t="shared" si="11"/>
        <v>-45.822671891850284</v>
      </c>
      <c r="L80" s="51"/>
      <c r="M80" s="68" t="s">
        <v>483</v>
      </c>
      <c r="N80" s="68" t="s">
        <v>484</v>
      </c>
      <c r="O80" s="47">
        <v>219571</v>
      </c>
      <c r="P80" s="47">
        <v>499046</v>
      </c>
      <c r="Q80" s="47">
        <v>103716.00000000001</v>
      </c>
      <c r="R80" s="47">
        <v>196014</v>
      </c>
      <c r="S80" s="46">
        <v>162914</v>
      </c>
      <c r="T80" s="126">
        <f t="shared" si="12"/>
        <v>-25.803498640530847</v>
      </c>
      <c r="U80" s="126">
        <f t="shared" si="13"/>
        <v>-67.35491317433663</v>
      </c>
      <c r="V80" s="126">
        <f t="shared" si="14"/>
        <v>57.077018010721559</v>
      </c>
      <c r="W80" s="127">
        <f t="shared" si="15"/>
        <v>-16.886548919975112</v>
      </c>
    </row>
    <row r="81" spans="1:23">
      <c r="A81" s="43" t="s">
        <v>485</v>
      </c>
      <c r="B81" s="163" t="s">
        <v>486</v>
      </c>
      <c r="C81" s="47">
        <v>7479757</v>
      </c>
      <c r="D81" s="47">
        <v>5663621</v>
      </c>
      <c r="E81" s="47">
        <v>11717380.999999994</v>
      </c>
      <c r="F81" s="47">
        <v>34538189.000000022</v>
      </c>
      <c r="G81" s="47">
        <v>41186573</v>
      </c>
      <c r="H81" s="126">
        <f t="shared" si="8"/>
        <v>450.640522145305</v>
      </c>
      <c r="I81" s="126">
        <f t="shared" si="9"/>
        <v>627.21273192538843</v>
      </c>
      <c r="J81" s="126">
        <f t="shared" si="10"/>
        <v>251.49981894418232</v>
      </c>
      <c r="K81" s="127">
        <f t="shared" si="11"/>
        <v>19.249370602494452</v>
      </c>
      <c r="L81" s="51"/>
      <c r="M81" s="68" t="s">
        <v>485</v>
      </c>
      <c r="N81" s="68" t="s">
        <v>486</v>
      </c>
      <c r="O81" s="47">
        <v>7723888</v>
      </c>
      <c r="P81" s="47">
        <v>9548331</v>
      </c>
      <c r="Q81" s="47">
        <v>15468245.999999991</v>
      </c>
      <c r="R81" s="47">
        <v>16211646.000000004</v>
      </c>
      <c r="S81" s="125">
        <v>16237946.999999996</v>
      </c>
      <c r="T81" s="126">
        <f t="shared" si="12"/>
        <v>110.23022343151524</v>
      </c>
      <c r="U81" s="126">
        <f t="shared" si="13"/>
        <v>70.06057917347016</v>
      </c>
      <c r="V81" s="126">
        <f t="shared" si="14"/>
        <v>4.9760069758394394</v>
      </c>
      <c r="W81" s="127">
        <f t="shared" si="15"/>
        <v>0.16223522275278413</v>
      </c>
    </row>
    <row r="82" spans="1:23">
      <c r="A82" s="43" t="s">
        <v>487</v>
      </c>
      <c r="B82" s="163" t="s">
        <v>488</v>
      </c>
      <c r="C82" s="47">
        <v>218073</v>
      </c>
      <c r="D82" s="47">
        <v>789289</v>
      </c>
      <c r="E82" s="47">
        <v>640201</v>
      </c>
      <c r="F82" s="47">
        <v>305594</v>
      </c>
      <c r="G82" s="47">
        <v>188265</v>
      </c>
      <c r="H82" s="126">
        <f t="shared" si="8"/>
        <v>-13.668817322639669</v>
      </c>
      <c r="I82" s="126">
        <f t="shared" si="9"/>
        <v>-76.147520109871039</v>
      </c>
      <c r="J82" s="126">
        <f t="shared" si="10"/>
        <v>-70.592829439504158</v>
      </c>
      <c r="K82" s="127">
        <f t="shared" si="11"/>
        <v>-38.393751186214388</v>
      </c>
      <c r="L82" s="51"/>
      <c r="M82" s="68" t="s">
        <v>487</v>
      </c>
      <c r="N82" s="68" t="s">
        <v>488</v>
      </c>
      <c r="O82" s="47">
        <v>490024</v>
      </c>
      <c r="P82" s="47">
        <v>662785</v>
      </c>
      <c r="Q82" s="47">
        <v>436399</v>
      </c>
      <c r="R82" s="47">
        <v>663039.00000000012</v>
      </c>
      <c r="S82" s="46">
        <v>311862</v>
      </c>
      <c r="T82" s="126">
        <f t="shared" si="12"/>
        <v>-36.357811045989585</v>
      </c>
      <c r="U82" s="126">
        <f t="shared" si="13"/>
        <v>-52.946732349102646</v>
      </c>
      <c r="V82" s="126">
        <f t="shared" si="14"/>
        <v>-28.537416446875454</v>
      </c>
      <c r="W82" s="127">
        <f t="shared" si="15"/>
        <v>-52.964757729183361</v>
      </c>
    </row>
    <row r="83" spans="1:23">
      <c r="A83" s="43" t="s">
        <v>489</v>
      </c>
      <c r="B83" s="163" t="s">
        <v>490</v>
      </c>
      <c r="C83" s="47">
        <v>2244007</v>
      </c>
      <c r="D83" s="47">
        <v>1889417</v>
      </c>
      <c r="E83" s="47">
        <v>1158254.9999999998</v>
      </c>
      <c r="F83" s="47">
        <v>2572095.9999999995</v>
      </c>
      <c r="G83" s="47">
        <v>2797156</v>
      </c>
      <c r="H83" s="126">
        <f t="shared" si="8"/>
        <v>24.650056795723003</v>
      </c>
      <c r="I83" s="126">
        <f t="shared" si="9"/>
        <v>48.043338236080217</v>
      </c>
      <c r="J83" s="126">
        <f t="shared" si="10"/>
        <v>141.49742500571983</v>
      </c>
      <c r="K83" s="127">
        <f t="shared" si="11"/>
        <v>8.7500622060763078</v>
      </c>
      <c r="L83" s="51"/>
      <c r="M83" s="68" t="s">
        <v>489</v>
      </c>
      <c r="N83" s="68" t="s">
        <v>490</v>
      </c>
      <c r="O83" s="47">
        <v>44715904</v>
      </c>
      <c r="P83" s="47">
        <v>32374911</v>
      </c>
      <c r="Q83" s="47">
        <v>2587213</v>
      </c>
      <c r="R83" s="47">
        <v>1946824.0000000005</v>
      </c>
      <c r="S83" s="125">
        <v>1184497</v>
      </c>
      <c r="T83" s="126">
        <f t="shared" si="12"/>
        <v>-97.351061045305045</v>
      </c>
      <c r="U83" s="126">
        <f t="shared" si="13"/>
        <v>-96.341311949861421</v>
      </c>
      <c r="V83" s="126">
        <f t="shared" si="14"/>
        <v>-54.217260040050817</v>
      </c>
      <c r="W83" s="127">
        <f t="shared" si="15"/>
        <v>-39.157468779920549</v>
      </c>
    </row>
    <row r="84" spans="1:23">
      <c r="A84" s="43" t="s">
        <v>491</v>
      </c>
      <c r="B84" s="163" t="s">
        <v>492</v>
      </c>
      <c r="C84" s="47">
        <v>60343</v>
      </c>
      <c r="D84" s="47">
        <v>1350</v>
      </c>
      <c r="E84" s="47">
        <v>503</v>
      </c>
      <c r="F84" s="47">
        <v>27219</v>
      </c>
      <c r="G84" s="47">
        <v>30730</v>
      </c>
      <c r="H84" s="126">
        <f t="shared" si="8"/>
        <v>-49.074457683575559</v>
      </c>
      <c r="I84" s="126">
        <f t="shared" si="9"/>
        <v>2176.2962962962961</v>
      </c>
      <c r="J84" s="126">
        <f t="shared" si="10"/>
        <v>6009.3439363817097</v>
      </c>
      <c r="K84" s="127">
        <f t="shared" si="11"/>
        <v>12.899077850031233</v>
      </c>
      <c r="L84" s="51"/>
      <c r="M84" s="68" t="s">
        <v>491</v>
      </c>
      <c r="N84" s="68" t="s">
        <v>492</v>
      </c>
      <c r="O84" s="47"/>
      <c r="P84" s="47">
        <v>30225</v>
      </c>
      <c r="Q84" s="47"/>
      <c r="R84" s="47"/>
      <c r="S84" s="46">
        <v>0</v>
      </c>
      <c r="T84" s="126" t="str">
        <f t="shared" si="12"/>
        <v/>
      </c>
      <c r="U84" s="126">
        <f t="shared" si="13"/>
        <v>-100</v>
      </c>
      <c r="V84" s="126" t="str">
        <f t="shared" si="14"/>
        <v/>
      </c>
      <c r="W84" s="127" t="str">
        <f t="shared" si="15"/>
        <v/>
      </c>
    </row>
    <row r="85" spans="1:23">
      <c r="A85" s="43" t="s">
        <v>493</v>
      </c>
      <c r="B85" s="163" t="s">
        <v>494</v>
      </c>
      <c r="C85" s="47">
        <v>8878799</v>
      </c>
      <c r="D85" s="47">
        <v>6426166</v>
      </c>
      <c r="E85" s="47">
        <v>7145948.0000000009</v>
      </c>
      <c r="F85" s="47">
        <v>9139189</v>
      </c>
      <c r="G85" s="47">
        <v>11169639</v>
      </c>
      <c r="H85" s="126">
        <f t="shared" si="8"/>
        <v>25.801237306982628</v>
      </c>
      <c r="I85" s="126">
        <f t="shared" si="9"/>
        <v>73.814977702101061</v>
      </c>
      <c r="J85" s="126">
        <f t="shared" si="10"/>
        <v>56.30730870137873</v>
      </c>
      <c r="K85" s="127">
        <f t="shared" si="11"/>
        <v>22.21696038893603</v>
      </c>
      <c r="L85" s="51"/>
      <c r="M85" s="68" t="s">
        <v>493</v>
      </c>
      <c r="N85" s="68" t="s">
        <v>494</v>
      </c>
      <c r="O85" s="47">
        <v>16297758</v>
      </c>
      <c r="P85" s="47">
        <v>17098046</v>
      </c>
      <c r="Q85" s="47">
        <v>22359163.999999996</v>
      </c>
      <c r="R85" s="47">
        <v>29155250.000000015</v>
      </c>
      <c r="S85" s="125">
        <v>34171187.000000007</v>
      </c>
      <c r="T85" s="126">
        <f t="shared" si="12"/>
        <v>109.66802304955075</v>
      </c>
      <c r="U85" s="126">
        <f t="shared" si="13"/>
        <v>99.854340080732072</v>
      </c>
      <c r="V85" s="126">
        <f t="shared" si="14"/>
        <v>52.828553876164648</v>
      </c>
      <c r="W85" s="127">
        <f t="shared" si="15"/>
        <v>17.204232513869684</v>
      </c>
    </row>
    <row r="86" spans="1:23">
      <c r="A86" s="43" t="s">
        <v>495</v>
      </c>
      <c r="B86" s="163" t="s">
        <v>496</v>
      </c>
      <c r="C86" s="47">
        <v>2477147</v>
      </c>
      <c r="D86" s="47">
        <v>2125829</v>
      </c>
      <c r="E86" s="47">
        <v>1731774.9999999998</v>
      </c>
      <c r="F86" s="47">
        <v>3619028.0000000005</v>
      </c>
      <c r="G86" s="47">
        <v>2869964</v>
      </c>
      <c r="H86" s="126">
        <f t="shared" si="8"/>
        <v>15.857637839013989</v>
      </c>
      <c r="I86" s="126">
        <f t="shared" si="9"/>
        <v>35.004461788789229</v>
      </c>
      <c r="J86" s="126">
        <f t="shared" si="10"/>
        <v>65.723838258434284</v>
      </c>
      <c r="K86" s="127">
        <f t="shared" si="11"/>
        <v>-20.697933257217144</v>
      </c>
      <c r="L86" s="51"/>
      <c r="M86" s="68" t="s">
        <v>495</v>
      </c>
      <c r="N86" s="68" t="s">
        <v>496</v>
      </c>
      <c r="O86" s="47">
        <v>221655</v>
      </c>
      <c r="P86" s="47">
        <v>75051</v>
      </c>
      <c r="Q86" s="47">
        <v>914699</v>
      </c>
      <c r="R86" s="47">
        <v>3184063</v>
      </c>
      <c r="S86" s="46">
        <v>4094199</v>
      </c>
      <c r="T86" s="126">
        <f t="shared" si="12"/>
        <v>1747.1042836841036</v>
      </c>
      <c r="U86" s="126">
        <f t="shared" si="13"/>
        <v>5355.2224487348603</v>
      </c>
      <c r="V86" s="126">
        <f t="shared" si="14"/>
        <v>347.60068612734898</v>
      </c>
      <c r="W86" s="127">
        <f t="shared" si="15"/>
        <v>28.58410778932452</v>
      </c>
    </row>
    <row r="87" spans="1:23">
      <c r="A87" s="43" t="s">
        <v>497</v>
      </c>
      <c r="B87" s="163" t="s">
        <v>498</v>
      </c>
      <c r="C87" s="47">
        <v>7686354</v>
      </c>
      <c r="D87" s="47">
        <v>6410523</v>
      </c>
      <c r="E87" s="47">
        <v>6135382.9999999953</v>
      </c>
      <c r="F87" s="47">
        <v>5318761.0000000009</v>
      </c>
      <c r="G87" s="47">
        <v>6057473.0000000019</v>
      </c>
      <c r="H87" s="126">
        <f t="shared" si="8"/>
        <v>-21.191855071988599</v>
      </c>
      <c r="I87" s="126">
        <f t="shared" si="9"/>
        <v>-5.5073509602882353</v>
      </c>
      <c r="J87" s="126">
        <f t="shared" si="10"/>
        <v>-1.2698473754612252</v>
      </c>
      <c r="K87" s="127">
        <f t="shared" si="11"/>
        <v>13.888798537854981</v>
      </c>
      <c r="L87" s="51"/>
      <c r="M87" s="68" t="s">
        <v>497</v>
      </c>
      <c r="N87" s="68" t="s">
        <v>498</v>
      </c>
      <c r="O87" s="47">
        <v>3191513</v>
      </c>
      <c r="P87" s="47">
        <v>4398426</v>
      </c>
      <c r="Q87" s="47">
        <v>3670047.0000000014</v>
      </c>
      <c r="R87" s="47">
        <v>3082211.0000000014</v>
      </c>
      <c r="S87" s="125">
        <v>2812056</v>
      </c>
      <c r="T87" s="126">
        <f t="shared" si="12"/>
        <v>-11.889564604624823</v>
      </c>
      <c r="U87" s="126">
        <f t="shared" si="13"/>
        <v>-36.066765702094337</v>
      </c>
      <c r="V87" s="126">
        <f t="shared" si="14"/>
        <v>-23.378201968530675</v>
      </c>
      <c r="W87" s="127">
        <f t="shared" si="15"/>
        <v>-8.7649742344051589</v>
      </c>
    </row>
    <row r="88" spans="1:23">
      <c r="A88" s="43" t="s">
        <v>499</v>
      </c>
      <c r="B88" s="163" t="s">
        <v>500</v>
      </c>
      <c r="C88" s="47">
        <v>1964225</v>
      </c>
      <c r="D88" s="47">
        <v>1816168</v>
      </c>
      <c r="E88" s="47">
        <v>1332800.0000000005</v>
      </c>
      <c r="F88" s="47">
        <v>1257299.9999999993</v>
      </c>
      <c r="G88" s="47">
        <v>1394751</v>
      </c>
      <c r="H88" s="126">
        <f t="shared" si="8"/>
        <v>-28.992299761992641</v>
      </c>
      <c r="I88" s="126">
        <f t="shared" si="9"/>
        <v>-23.203635346509799</v>
      </c>
      <c r="J88" s="126">
        <f t="shared" si="10"/>
        <v>4.648184273709461</v>
      </c>
      <c r="K88" s="127">
        <f t="shared" si="11"/>
        <v>10.93223574325944</v>
      </c>
      <c r="L88" s="51"/>
      <c r="M88" s="68" t="s">
        <v>499</v>
      </c>
      <c r="N88" s="68" t="s">
        <v>500</v>
      </c>
      <c r="O88" s="47">
        <v>1846557</v>
      </c>
      <c r="P88" s="47">
        <v>1884556</v>
      </c>
      <c r="Q88" s="47">
        <v>915787.99999999965</v>
      </c>
      <c r="R88" s="47">
        <v>1456395.9999999995</v>
      </c>
      <c r="S88" s="46">
        <v>1314081</v>
      </c>
      <c r="T88" s="126">
        <f t="shared" si="12"/>
        <v>-28.836152905109344</v>
      </c>
      <c r="U88" s="126">
        <f t="shared" si="13"/>
        <v>-30.271055887965133</v>
      </c>
      <c r="V88" s="126">
        <f t="shared" si="14"/>
        <v>43.49183435467603</v>
      </c>
      <c r="W88" s="127">
        <f t="shared" si="15"/>
        <v>-9.7717241739197078</v>
      </c>
    </row>
    <row r="89" spans="1:23">
      <c r="A89" s="43" t="s">
        <v>501</v>
      </c>
      <c r="B89" s="163" t="s">
        <v>502</v>
      </c>
      <c r="C89" s="47">
        <v>4270129</v>
      </c>
      <c r="D89" s="47">
        <v>5042258</v>
      </c>
      <c r="E89" s="47">
        <v>4743008.0000000009</v>
      </c>
      <c r="F89" s="47">
        <v>4382474.9999999981</v>
      </c>
      <c r="G89" s="47">
        <v>4835445</v>
      </c>
      <c r="H89" s="126">
        <f t="shared" si="8"/>
        <v>13.238850629571147</v>
      </c>
      <c r="I89" s="126">
        <f t="shared" si="9"/>
        <v>-4.1015949600357544</v>
      </c>
      <c r="J89" s="126">
        <f t="shared" si="10"/>
        <v>1.948910902111038</v>
      </c>
      <c r="K89" s="127">
        <f t="shared" si="11"/>
        <v>10.335940307702884</v>
      </c>
      <c r="L89" s="51"/>
      <c r="M89" s="68" t="s">
        <v>501</v>
      </c>
      <c r="N89" s="68" t="s">
        <v>502</v>
      </c>
      <c r="O89" s="47">
        <v>6926536</v>
      </c>
      <c r="P89" s="47">
        <v>5188132</v>
      </c>
      <c r="Q89" s="47">
        <v>5937246.9999999953</v>
      </c>
      <c r="R89" s="47">
        <v>6137620.0000000084</v>
      </c>
      <c r="S89" s="125">
        <v>5165095</v>
      </c>
      <c r="T89" s="126">
        <f t="shared" si="12"/>
        <v>-25.430330543290324</v>
      </c>
      <c r="U89" s="126">
        <f t="shared" si="13"/>
        <v>-0.44403264990174307</v>
      </c>
      <c r="V89" s="126">
        <f t="shared" si="14"/>
        <v>-13.005219422402263</v>
      </c>
      <c r="W89" s="127">
        <f t="shared" si="15"/>
        <v>-15.845311374767533</v>
      </c>
    </row>
    <row r="90" spans="1:23">
      <c r="A90" s="43" t="s">
        <v>503</v>
      </c>
      <c r="B90" s="163" t="s">
        <v>40</v>
      </c>
      <c r="C90" s="47">
        <v>1890476</v>
      </c>
      <c r="D90" s="47">
        <v>1412218</v>
      </c>
      <c r="E90" s="47">
        <v>1357926.9999999995</v>
      </c>
      <c r="F90" s="47">
        <v>3760952.0000000019</v>
      </c>
      <c r="G90" s="47">
        <v>1945570.0000000002</v>
      </c>
      <c r="H90" s="126">
        <f t="shared" si="8"/>
        <v>2.9142924850672784</v>
      </c>
      <c r="I90" s="126">
        <f t="shared" si="9"/>
        <v>37.76697365420921</v>
      </c>
      <c r="J90" s="126">
        <f t="shared" si="10"/>
        <v>43.275006682980802</v>
      </c>
      <c r="K90" s="127">
        <f t="shared" si="11"/>
        <v>-48.269214815823247</v>
      </c>
      <c r="L90" s="51"/>
      <c r="M90" s="68" t="s">
        <v>503</v>
      </c>
      <c r="N90" s="68" t="s">
        <v>40</v>
      </c>
      <c r="O90" s="47">
        <v>2222413</v>
      </c>
      <c r="P90" s="47">
        <v>2414329</v>
      </c>
      <c r="Q90" s="47">
        <v>2065867.9999999995</v>
      </c>
      <c r="R90" s="47">
        <v>2763098.9999999981</v>
      </c>
      <c r="S90" s="46">
        <v>2817686.9999999995</v>
      </c>
      <c r="T90" s="126">
        <f t="shared" si="12"/>
        <v>26.785030505131118</v>
      </c>
      <c r="U90" s="126">
        <f t="shared" si="13"/>
        <v>16.706836557900743</v>
      </c>
      <c r="V90" s="126">
        <f t="shared" si="14"/>
        <v>36.392402612364407</v>
      </c>
      <c r="W90" s="127">
        <f t="shared" si="15"/>
        <v>1.975607822955368</v>
      </c>
    </row>
    <row r="91" spans="1:23">
      <c r="A91" s="43" t="s">
        <v>504</v>
      </c>
      <c r="B91" s="163" t="s">
        <v>505</v>
      </c>
      <c r="C91" s="47">
        <v>21637208</v>
      </c>
      <c r="D91" s="47">
        <v>17484916</v>
      </c>
      <c r="E91" s="47">
        <v>18420783.999999985</v>
      </c>
      <c r="F91" s="47">
        <v>15618360.999999993</v>
      </c>
      <c r="G91" s="47">
        <v>16695277.999999993</v>
      </c>
      <c r="H91" s="126">
        <f t="shared" si="8"/>
        <v>-22.839961606876486</v>
      </c>
      <c r="I91" s="126">
        <f t="shared" si="9"/>
        <v>-4.5161097714167369</v>
      </c>
      <c r="J91" s="126">
        <f t="shared" si="10"/>
        <v>-9.3671691715183982</v>
      </c>
      <c r="K91" s="127">
        <f t="shared" si="11"/>
        <v>6.8951985422798288</v>
      </c>
      <c r="L91" s="51"/>
      <c r="M91" s="68" t="s">
        <v>504</v>
      </c>
      <c r="N91" s="68" t="s">
        <v>505</v>
      </c>
      <c r="O91" s="47">
        <v>28260064</v>
      </c>
      <c r="P91" s="47">
        <v>45820507</v>
      </c>
      <c r="Q91" s="47">
        <v>52290982.000000022</v>
      </c>
      <c r="R91" s="47">
        <v>56027530.999999993</v>
      </c>
      <c r="S91" s="125">
        <v>59666852.000000007</v>
      </c>
      <c r="T91" s="126">
        <f t="shared" si="12"/>
        <v>111.13487924160398</v>
      </c>
      <c r="U91" s="126">
        <f t="shared" si="13"/>
        <v>30.218663883400524</v>
      </c>
      <c r="V91" s="126">
        <f t="shared" si="14"/>
        <v>14.105434088042145</v>
      </c>
      <c r="W91" s="127">
        <f t="shared" si="15"/>
        <v>6.4955941035488678</v>
      </c>
    </row>
    <row r="92" spans="1:23">
      <c r="A92" s="43" t="s">
        <v>506</v>
      </c>
      <c r="B92" s="163" t="s">
        <v>507</v>
      </c>
      <c r="C92" s="47">
        <v>10026667</v>
      </c>
      <c r="D92" s="47">
        <v>9875175</v>
      </c>
      <c r="E92" s="47">
        <v>12351101.000000006</v>
      </c>
      <c r="F92" s="47">
        <v>14916220.000000011</v>
      </c>
      <c r="G92" s="47">
        <v>14849131.000000004</v>
      </c>
      <c r="H92" s="126">
        <f t="shared" si="8"/>
        <v>48.096381379774584</v>
      </c>
      <c r="I92" s="126">
        <f t="shared" si="9"/>
        <v>50.368282081077098</v>
      </c>
      <c r="J92" s="126">
        <f t="shared" si="10"/>
        <v>20.225160493789147</v>
      </c>
      <c r="K92" s="127">
        <f t="shared" si="11"/>
        <v>-0.44977212725481763</v>
      </c>
      <c r="L92" s="51"/>
      <c r="M92" s="68" t="s">
        <v>506</v>
      </c>
      <c r="N92" s="68" t="s">
        <v>507</v>
      </c>
      <c r="O92" s="47">
        <v>33799788</v>
      </c>
      <c r="P92" s="47">
        <v>42239104</v>
      </c>
      <c r="Q92" s="47">
        <v>36616166.999999993</v>
      </c>
      <c r="R92" s="47">
        <v>36873770</v>
      </c>
      <c r="S92" s="46">
        <v>32115715.999999996</v>
      </c>
      <c r="T92" s="126">
        <f t="shared" si="12"/>
        <v>-4.9824927895997604</v>
      </c>
      <c r="U92" s="126">
        <f t="shared" si="13"/>
        <v>-23.966862554660267</v>
      </c>
      <c r="V92" s="126">
        <f t="shared" si="14"/>
        <v>-12.29088506178158</v>
      </c>
      <c r="W92" s="127">
        <f t="shared" si="15"/>
        <v>-12.903627700666362</v>
      </c>
    </row>
    <row r="93" spans="1:23">
      <c r="A93" s="43" t="s">
        <v>508</v>
      </c>
      <c r="B93" s="163" t="s">
        <v>509</v>
      </c>
      <c r="C93" s="47">
        <v>4368131</v>
      </c>
      <c r="D93" s="47">
        <v>3405934</v>
      </c>
      <c r="E93" s="47">
        <v>5100643.9999999991</v>
      </c>
      <c r="F93" s="47">
        <v>4063843.0000000009</v>
      </c>
      <c r="G93" s="47">
        <v>3671603</v>
      </c>
      <c r="H93" s="126">
        <f t="shared" si="8"/>
        <v>-15.945675621907867</v>
      </c>
      <c r="I93" s="126">
        <f t="shared" si="9"/>
        <v>7.8001805084890066</v>
      </c>
      <c r="J93" s="126">
        <f t="shared" si="10"/>
        <v>-28.016873947681887</v>
      </c>
      <c r="K93" s="127">
        <f t="shared" si="11"/>
        <v>-9.651947676128259</v>
      </c>
      <c r="L93" s="51"/>
      <c r="M93" s="68" t="s">
        <v>508</v>
      </c>
      <c r="N93" s="68" t="s">
        <v>509</v>
      </c>
      <c r="O93" s="47">
        <v>107547545</v>
      </c>
      <c r="P93" s="47">
        <v>101852159</v>
      </c>
      <c r="Q93" s="47">
        <v>125318869.00000001</v>
      </c>
      <c r="R93" s="47">
        <v>110726247.99999996</v>
      </c>
      <c r="S93" s="125">
        <v>86137714</v>
      </c>
      <c r="T93" s="126">
        <f t="shared" si="12"/>
        <v>-19.907317270701057</v>
      </c>
      <c r="U93" s="126">
        <f t="shared" si="13"/>
        <v>-15.428681290889472</v>
      </c>
      <c r="V93" s="126">
        <f t="shared" si="14"/>
        <v>-31.26516805701462</v>
      </c>
      <c r="W93" s="127">
        <f t="shared" si="15"/>
        <v>-22.206599107376931</v>
      </c>
    </row>
    <row r="94" spans="1:23">
      <c r="A94" s="43" t="s">
        <v>510</v>
      </c>
      <c r="B94" s="163" t="s">
        <v>511</v>
      </c>
      <c r="C94" s="47">
        <v>1154276</v>
      </c>
      <c r="D94" s="47">
        <v>1228324</v>
      </c>
      <c r="E94" s="47">
        <v>4503434.0000000009</v>
      </c>
      <c r="F94" s="47">
        <v>4853551.9999999991</v>
      </c>
      <c r="G94" s="47">
        <v>4754665</v>
      </c>
      <c r="H94" s="126">
        <f t="shared" si="8"/>
        <v>311.91751366224372</v>
      </c>
      <c r="I94" s="126">
        <f t="shared" si="9"/>
        <v>287.08557351317728</v>
      </c>
      <c r="J94" s="126">
        <f t="shared" si="10"/>
        <v>5.5786539782752129</v>
      </c>
      <c r="K94" s="127">
        <f t="shared" si="11"/>
        <v>-2.0374150725077129</v>
      </c>
      <c r="L94" s="51"/>
      <c r="M94" s="68" t="s">
        <v>510</v>
      </c>
      <c r="N94" s="68" t="s">
        <v>511</v>
      </c>
      <c r="O94" s="47">
        <v>1469554</v>
      </c>
      <c r="P94" s="47">
        <v>2343771</v>
      </c>
      <c r="Q94" s="47">
        <v>1906222</v>
      </c>
      <c r="R94" s="47">
        <v>2264840.9999999995</v>
      </c>
      <c r="S94" s="46">
        <v>3064484</v>
      </c>
      <c r="T94" s="126">
        <f t="shared" si="12"/>
        <v>108.53156808120013</v>
      </c>
      <c r="U94" s="126">
        <f t="shared" si="13"/>
        <v>30.750145812026858</v>
      </c>
      <c r="V94" s="126">
        <f t="shared" si="14"/>
        <v>60.762177752643709</v>
      </c>
      <c r="W94" s="127">
        <f t="shared" si="15"/>
        <v>35.306805201777991</v>
      </c>
    </row>
    <row r="95" spans="1:23">
      <c r="A95" s="43" t="s">
        <v>512</v>
      </c>
      <c r="B95" s="163" t="s">
        <v>513</v>
      </c>
      <c r="C95" s="47">
        <v>16713020</v>
      </c>
      <c r="D95" s="47">
        <v>14688945</v>
      </c>
      <c r="E95" s="47">
        <v>16236278.999999994</v>
      </c>
      <c r="F95" s="47">
        <v>9176134.0000000075</v>
      </c>
      <c r="G95" s="47">
        <v>16042992</v>
      </c>
      <c r="H95" s="126">
        <f t="shared" si="8"/>
        <v>-4.0090181188079725</v>
      </c>
      <c r="I95" s="126">
        <f t="shared" si="9"/>
        <v>9.2181364965285155</v>
      </c>
      <c r="J95" s="126">
        <f t="shared" si="10"/>
        <v>-1.1904636524168666</v>
      </c>
      <c r="K95" s="127">
        <f t="shared" si="11"/>
        <v>74.833889740494044</v>
      </c>
      <c r="L95" s="51"/>
      <c r="M95" s="68" t="s">
        <v>512</v>
      </c>
      <c r="N95" s="68" t="s">
        <v>513</v>
      </c>
      <c r="O95" s="47">
        <v>72430316</v>
      </c>
      <c r="P95" s="47">
        <v>78598499</v>
      </c>
      <c r="Q95" s="47">
        <v>76431007.99999997</v>
      </c>
      <c r="R95" s="47">
        <v>66710435.000000022</v>
      </c>
      <c r="S95" s="125">
        <v>72687088</v>
      </c>
      <c r="T95" s="126">
        <f t="shared" si="12"/>
        <v>0.354509015258202</v>
      </c>
      <c r="U95" s="126">
        <f t="shared" si="13"/>
        <v>-7.5210227615160932</v>
      </c>
      <c r="V95" s="126">
        <f t="shared" si="14"/>
        <v>-4.898430752084252</v>
      </c>
      <c r="W95" s="127">
        <f t="shared" si="15"/>
        <v>8.9590976284294612</v>
      </c>
    </row>
    <row r="96" spans="1:23">
      <c r="A96" s="43" t="s">
        <v>514</v>
      </c>
      <c r="B96" s="163" t="s">
        <v>515</v>
      </c>
      <c r="C96" s="47">
        <v>5565528</v>
      </c>
      <c r="D96" s="47">
        <v>8849285</v>
      </c>
      <c r="E96" s="47">
        <v>12114480.999999996</v>
      </c>
      <c r="F96" s="47">
        <v>5327064</v>
      </c>
      <c r="G96" s="47">
        <v>4138359</v>
      </c>
      <c r="H96" s="126">
        <f t="shared" si="8"/>
        <v>-25.643011768155688</v>
      </c>
      <c r="I96" s="126">
        <f t="shared" si="9"/>
        <v>-53.235103175002273</v>
      </c>
      <c r="J96" s="126">
        <f t="shared" si="10"/>
        <v>-65.839568364505254</v>
      </c>
      <c r="K96" s="127">
        <f t="shared" si="11"/>
        <v>-22.31444938525236</v>
      </c>
      <c r="L96" s="51"/>
      <c r="M96" s="68" t="s">
        <v>514</v>
      </c>
      <c r="N96" s="68" t="s">
        <v>515</v>
      </c>
      <c r="O96" s="47">
        <v>8689068</v>
      </c>
      <c r="P96" s="47">
        <v>8290956</v>
      </c>
      <c r="Q96" s="47">
        <v>7251282.0000000028</v>
      </c>
      <c r="R96" s="47">
        <v>6918730.0000000028</v>
      </c>
      <c r="S96" s="46">
        <v>9430580</v>
      </c>
      <c r="T96" s="126">
        <f t="shared" si="12"/>
        <v>8.5338496602857816</v>
      </c>
      <c r="U96" s="126">
        <f t="shared" si="13"/>
        <v>13.745387142327132</v>
      </c>
      <c r="V96" s="126">
        <f t="shared" si="14"/>
        <v>30.053968387934674</v>
      </c>
      <c r="W96" s="127">
        <f t="shared" si="15"/>
        <v>36.305073329931901</v>
      </c>
    </row>
    <row r="97" spans="1:23">
      <c r="A97" s="43" t="s">
        <v>516</v>
      </c>
      <c r="B97" s="163" t="s">
        <v>517</v>
      </c>
      <c r="C97" s="47">
        <v>296098</v>
      </c>
      <c r="D97" s="47">
        <v>109133</v>
      </c>
      <c r="E97" s="47">
        <v>137391.00000000003</v>
      </c>
      <c r="F97" s="47">
        <v>216910.99999999997</v>
      </c>
      <c r="G97" s="47">
        <v>213277</v>
      </c>
      <c r="H97" s="126">
        <f t="shared" si="8"/>
        <v>-27.970806962559692</v>
      </c>
      <c r="I97" s="126">
        <f t="shared" si="9"/>
        <v>95.428513831746585</v>
      </c>
      <c r="J97" s="126">
        <f t="shared" si="10"/>
        <v>55.233603365577039</v>
      </c>
      <c r="K97" s="127">
        <f t="shared" si="11"/>
        <v>-1.6753414995090026</v>
      </c>
      <c r="L97" s="51"/>
      <c r="M97" s="68" t="s">
        <v>516</v>
      </c>
      <c r="N97" s="68" t="s">
        <v>517</v>
      </c>
      <c r="O97" s="47">
        <v>530569</v>
      </c>
      <c r="P97" s="47">
        <v>1223793</v>
      </c>
      <c r="Q97" s="47">
        <v>3151404</v>
      </c>
      <c r="R97" s="47">
        <v>1114137.9999999998</v>
      </c>
      <c r="S97" s="125">
        <v>1982760</v>
      </c>
      <c r="T97" s="126">
        <f t="shared" si="12"/>
        <v>273.70445691323846</v>
      </c>
      <c r="U97" s="126">
        <f t="shared" si="13"/>
        <v>62.017596113068151</v>
      </c>
      <c r="V97" s="126">
        <f t="shared" si="14"/>
        <v>-37.083280975717493</v>
      </c>
      <c r="W97" s="127">
        <f t="shared" si="15"/>
        <v>77.963591583807442</v>
      </c>
    </row>
    <row r="98" spans="1:23">
      <c r="A98" s="43" t="s">
        <v>518</v>
      </c>
      <c r="B98" s="163" t="s">
        <v>519</v>
      </c>
      <c r="C98" s="47">
        <v>12691836</v>
      </c>
      <c r="D98" s="47">
        <v>8558140</v>
      </c>
      <c r="E98" s="47">
        <v>7814743.0000000028</v>
      </c>
      <c r="F98" s="47">
        <v>8270985.0000000009</v>
      </c>
      <c r="G98" s="47">
        <v>8072464</v>
      </c>
      <c r="H98" s="126">
        <f t="shared" si="8"/>
        <v>-36.396404743962975</v>
      </c>
      <c r="I98" s="126">
        <f t="shared" si="9"/>
        <v>-5.6750181698359654</v>
      </c>
      <c r="J98" s="126">
        <f t="shared" si="10"/>
        <v>3.2978819648963054</v>
      </c>
      <c r="K98" s="127">
        <f t="shared" si="11"/>
        <v>-2.4002098903576865</v>
      </c>
      <c r="L98" s="51"/>
      <c r="M98" s="68" t="s">
        <v>518</v>
      </c>
      <c r="N98" s="68" t="s">
        <v>519</v>
      </c>
      <c r="O98" s="47">
        <v>28147600</v>
      </c>
      <c r="P98" s="47">
        <v>23906218</v>
      </c>
      <c r="Q98" s="47">
        <v>30655140.999999985</v>
      </c>
      <c r="R98" s="47">
        <v>39945730.99999997</v>
      </c>
      <c r="S98" s="46">
        <v>48958726.999999993</v>
      </c>
      <c r="T98" s="126">
        <f t="shared" si="12"/>
        <v>73.93570677428977</v>
      </c>
      <c r="U98" s="126">
        <f t="shared" si="13"/>
        <v>104.79494916343521</v>
      </c>
      <c r="V98" s="126">
        <f t="shared" si="14"/>
        <v>59.708047012408201</v>
      </c>
      <c r="W98" s="127">
        <f t="shared" si="15"/>
        <v>22.563101924458536</v>
      </c>
    </row>
    <row r="99" spans="1:23">
      <c r="A99" s="43" t="s">
        <v>520</v>
      </c>
      <c r="B99" s="163" t="s">
        <v>521</v>
      </c>
      <c r="C99" s="47">
        <v>194564</v>
      </c>
      <c r="D99" s="47">
        <v>127029</v>
      </c>
      <c r="E99" s="47">
        <v>226489.00000000003</v>
      </c>
      <c r="F99" s="47">
        <v>98186</v>
      </c>
      <c r="G99" s="47">
        <v>332622</v>
      </c>
      <c r="H99" s="126">
        <f t="shared" si="8"/>
        <v>70.957628338233178</v>
      </c>
      <c r="I99" s="126">
        <f t="shared" si="9"/>
        <v>161.84729471223108</v>
      </c>
      <c r="J99" s="126">
        <f t="shared" si="10"/>
        <v>46.860112411640273</v>
      </c>
      <c r="K99" s="127">
        <f t="shared" si="11"/>
        <v>238.76723769172793</v>
      </c>
      <c r="L99" s="51"/>
      <c r="M99" s="68" t="s">
        <v>520</v>
      </c>
      <c r="N99" s="68" t="s">
        <v>521</v>
      </c>
      <c r="O99" s="47">
        <v>81990</v>
      </c>
      <c r="P99" s="47">
        <v>389692</v>
      </c>
      <c r="Q99" s="47">
        <v>9535429</v>
      </c>
      <c r="R99" s="47">
        <v>7086436</v>
      </c>
      <c r="S99" s="125">
        <v>0</v>
      </c>
      <c r="T99" s="126">
        <f t="shared" si="12"/>
        <v>-100</v>
      </c>
      <c r="U99" s="126">
        <f t="shared" si="13"/>
        <v>-100</v>
      </c>
      <c r="V99" s="126">
        <f t="shared" si="14"/>
        <v>-100</v>
      </c>
      <c r="W99" s="127">
        <f t="shared" si="15"/>
        <v>-100</v>
      </c>
    </row>
    <row r="100" spans="1:23">
      <c r="A100" s="43" t="s">
        <v>522</v>
      </c>
      <c r="B100" s="163" t="s">
        <v>523</v>
      </c>
      <c r="C100" s="47">
        <v>1315</v>
      </c>
      <c r="D100" s="47">
        <v>748725</v>
      </c>
      <c r="E100" s="47">
        <v>94078</v>
      </c>
      <c r="F100" s="47">
        <v>413810.00000000006</v>
      </c>
      <c r="G100" s="47">
        <v>86771</v>
      </c>
      <c r="H100" s="126">
        <f t="shared" si="8"/>
        <v>6498.5551330798471</v>
      </c>
      <c r="I100" s="126">
        <f t="shared" si="9"/>
        <v>-88.410831747303746</v>
      </c>
      <c r="J100" s="126">
        <f t="shared" si="10"/>
        <v>-7.7669593316184375</v>
      </c>
      <c r="K100" s="127">
        <f t="shared" si="11"/>
        <v>-79.031197892752715</v>
      </c>
      <c r="L100" s="51"/>
      <c r="M100" s="68" t="s">
        <v>522</v>
      </c>
      <c r="N100" s="68" t="s">
        <v>523</v>
      </c>
      <c r="O100" s="47">
        <v>174439</v>
      </c>
      <c r="P100" s="47">
        <v>503799</v>
      </c>
      <c r="Q100" s="47">
        <v>2122932</v>
      </c>
      <c r="R100" s="47">
        <v>544419</v>
      </c>
      <c r="S100" s="46">
        <v>225302</v>
      </c>
      <c r="T100" s="126">
        <f t="shared" si="12"/>
        <v>29.158043786079958</v>
      </c>
      <c r="U100" s="126">
        <f t="shared" si="13"/>
        <v>-55.27938721593334</v>
      </c>
      <c r="V100" s="126">
        <f t="shared" si="14"/>
        <v>-89.387224838101275</v>
      </c>
      <c r="W100" s="127">
        <f t="shared" si="15"/>
        <v>-58.616065934510004</v>
      </c>
    </row>
    <row r="101" spans="1:23">
      <c r="A101" s="43" t="s">
        <v>524</v>
      </c>
      <c r="B101" s="163" t="s">
        <v>525</v>
      </c>
      <c r="C101" s="47">
        <v>10547</v>
      </c>
      <c r="D101" s="47">
        <v>18409</v>
      </c>
      <c r="E101" s="47">
        <v>57477</v>
      </c>
      <c r="F101" s="47">
        <v>5180</v>
      </c>
      <c r="G101" s="47">
        <v>33941</v>
      </c>
      <c r="H101" s="126">
        <f t="shared" si="8"/>
        <v>221.80714895230869</v>
      </c>
      <c r="I101" s="126">
        <f t="shared" si="9"/>
        <v>84.371774675430487</v>
      </c>
      <c r="J101" s="126">
        <f t="shared" si="10"/>
        <v>-40.948553334377223</v>
      </c>
      <c r="K101" s="127">
        <f t="shared" si="11"/>
        <v>555.23166023166027</v>
      </c>
      <c r="L101" s="51"/>
      <c r="M101" s="68" t="s">
        <v>524</v>
      </c>
      <c r="N101" s="68" t="s">
        <v>525</v>
      </c>
      <c r="O101" s="47">
        <v>619011</v>
      </c>
      <c r="P101" s="47">
        <v>44861</v>
      </c>
      <c r="Q101" s="47">
        <v>97373</v>
      </c>
      <c r="R101" s="47">
        <v>447746.00000000006</v>
      </c>
      <c r="S101" s="125">
        <v>3672889.0000000005</v>
      </c>
      <c r="T101" s="126">
        <f t="shared" si="12"/>
        <v>493.3479372741358</v>
      </c>
      <c r="U101" s="126">
        <f t="shared" si="13"/>
        <v>8087.265107777358</v>
      </c>
      <c r="V101" s="126">
        <f t="shared" si="14"/>
        <v>3671.9788853172859</v>
      </c>
      <c r="W101" s="127">
        <f t="shared" si="15"/>
        <v>720.30637906312961</v>
      </c>
    </row>
    <row r="102" spans="1:23">
      <c r="A102" s="43" t="s">
        <v>526</v>
      </c>
      <c r="B102" s="163" t="s">
        <v>527</v>
      </c>
      <c r="C102" s="47">
        <v>7674558</v>
      </c>
      <c r="D102" s="47">
        <v>8553456</v>
      </c>
      <c r="E102" s="47">
        <v>1844067.9999999998</v>
      </c>
      <c r="F102" s="47"/>
      <c r="G102" s="47">
        <v>0</v>
      </c>
      <c r="H102" s="126">
        <f t="shared" si="8"/>
        <v>-100</v>
      </c>
      <c r="I102" s="126">
        <f t="shared" si="9"/>
        <v>-100</v>
      </c>
      <c r="J102" s="126">
        <f t="shared" si="10"/>
        <v>-100</v>
      </c>
      <c r="K102" s="127" t="str">
        <f t="shared" si="11"/>
        <v/>
      </c>
      <c r="L102" s="51"/>
      <c r="M102" s="68" t="s">
        <v>526</v>
      </c>
      <c r="N102" s="68" t="s">
        <v>527</v>
      </c>
      <c r="O102" s="47">
        <v>17043619</v>
      </c>
      <c r="P102" s="47">
        <v>13020961</v>
      </c>
      <c r="Q102" s="47">
        <v>6877072.9999999981</v>
      </c>
      <c r="R102" s="47"/>
      <c r="S102" s="46">
        <v>0</v>
      </c>
      <c r="T102" s="126">
        <f t="shared" si="12"/>
        <v>-100</v>
      </c>
      <c r="U102" s="126">
        <f t="shared" si="13"/>
        <v>-100</v>
      </c>
      <c r="V102" s="126">
        <f t="shared" si="14"/>
        <v>-100</v>
      </c>
      <c r="W102" s="127" t="str">
        <f t="shared" si="15"/>
        <v/>
      </c>
    </row>
    <row r="103" spans="1:23">
      <c r="B103" s="174" t="s">
        <v>570</v>
      </c>
      <c r="C103" s="47"/>
      <c r="D103" s="47"/>
      <c r="E103" s="47"/>
      <c r="F103" s="47">
        <v>13951196.999999996</v>
      </c>
      <c r="G103" s="47">
        <v>10768511.999999998</v>
      </c>
      <c r="H103" s="126" t="str">
        <f t="shared" si="8"/>
        <v/>
      </c>
      <c r="I103" s="126" t="str">
        <f t="shared" si="9"/>
        <v/>
      </c>
      <c r="J103" s="126" t="str">
        <f t="shared" si="10"/>
        <v/>
      </c>
      <c r="K103" s="127">
        <f t="shared" si="11"/>
        <v>-22.812988734945108</v>
      </c>
      <c r="L103" s="51"/>
      <c r="M103" s="68"/>
      <c r="N103" s="68" t="s">
        <v>570</v>
      </c>
      <c r="O103" s="47"/>
      <c r="P103" s="47"/>
      <c r="Q103" s="47"/>
      <c r="R103" s="47">
        <v>14393090.999999998</v>
      </c>
      <c r="S103" s="125">
        <v>15981275</v>
      </c>
      <c r="T103" s="126" t="str">
        <f t="shared" si="12"/>
        <v/>
      </c>
      <c r="U103" s="126" t="str">
        <f t="shared" si="13"/>
        <v/>
      </c>
      <c r="V103" s="126" t="str">
        <f t="shared" si="14"/>
        <v/>
      </c>
      <c r="W103" s="127">
        <f t="shared" si="15"/>
        <v>11.034349744610125</v>
      </c>
    </row>
    <row r="104" spans="1:23">
      <c r="A104" s="43" t="s">
        <v>530</v>
      </c>
      <c r="B104" s="163" t="s">
        <v>29</v>
      </c>
      <c r="C104" s="47">
        <v>2485520</v>
      </c>
      <c r="D104" s="47">
        <v>3428608</v>
      </c>
      <c r="E104" s="47">
        <v>3326490.0000000009</v>
      </c>
      <c r="F104" s="47">
        <v>4930273.9999999991</v>
      </c>
      <c r="G104" s="47">
        <v>8005100.0000000009</v>
      </c>
      <c r="H104" s="126">
        <f t="shared" si="8"/>
        <v>222.06942611606428</v>
      </c>
      <c r="I104" s="126">
        <f t="shared" si="9"/>
        <v>133.47959288434259</v>
      </c>
      <c r="J104" s="126">
        <f t="shared" si="10"/>
        <v>140.64704839034533</v>
      </c>
      <c r="K104" s="127">
        <f t="shared" si="11"/>
        <v>62.366229544240383</v>
      </c>
      <c r="L104" s="51"/>
      <c r="M104" s="68" t="s">
        <v>530</v>
      </c>
      <c r="N104" s="68" t="s">
        <v>29</v>
      </c>
      <c r="O104" s="47">
        <v>20700782</v>
      </c>
      <c r="P104" s="47">
        <v>19857715</v>
      </c>
      <c r="Q104" s="47">
        <v>19960066.999999993</v>
      </c>
      <c r="R104" s="47">
        <v>28275807.999999989</v>
      </c>
      <c r="S104" s="46">
        <v>27103889</v>
      </c>
      <c r="T104" s="126">
        <f t="shared" si="12"/>
        <v>30.931715526495566</v>
      </c>
      <c r="U104" s="126">
        <f t="shared" si="13"/>
        <v>36.490472342865218</v>
      </c>
      <c r="V104" s="126">
        <f t="shared" si="14"/>
        <v>35.790571244074556</v>
      </c>
      <c r="W104" s="127">
        <f t="shared" si="15"/>
        <v>-4.1445995106487885</v>
      </c>
    </row>
    <row r="105" spans="1:23">
      <c r="A105" s="43" t="s">
        <v>531</v>
      </c>
      <c r="B105" s="163" t="s">
        <v>532</v>
      </c>
      <c r="C105" s="47">
        <v>1389390</v>
      </c>
      <c r="D105" s="47">
        <v>2030846</v>
      </c>
      <c r="E105" s="47">
        <v>2554123</v>
      </c>
      <c r="F105" s="47">
        <v>2913729.9999999995</v>
      </c>
      <c r="G105" s="47">
        <v>2646888</v>
      </c>
      <c r="H105" s="126">
        <f t="shared" si="8"/>
        <v>90.507201001878514</v>
      </c>
      <c r="I105" s="126">
        <f t="shared" si="9"/>
        <v>30.334254788398539</v>
      </c>
      <c r="J105" s="126">
        <f t="shared" si="10"/>
        <v>3.631970739075598</v>
      </c>
      <c r="K105" s="127">
        <f t="shared" si="11"/>
        <v>-9.1580894592154891</v>
      </c>
      <c r="L105" s="51"/>
      <c r="M105" s="68" t="s">
        <v>531</v>
      </c>
      <c r="N105" s="68" t="s">
        <v>532</v>
      </c>
      <c r="O105" s="47">
        <v>3081762</v>
      </c>
      <c r="P105" s="47">
        <v>1047250</v>
      </c>
      <c r="Q105" s="47">
        <v>1017382.9999999998</v>
      </c>
      <c r="R105" s="47">
        <v>1109730.0000000005</v>
      </c>
      <c r="S105" s="125">
        <v>3321860</v>
      </c>
      <c r="T105" s="126">
        <f t="shared" si="12"/>
        <v>7.7909325898625355</v>
      </c>
      <c r="U105" s="126">
        <f t="shared" si="13"/>
        <v>217.19837670088327</v>
      </c>
      <c r="V105" s="126">
        <f t="shared" si="14"/>
        <v>226.51027194281806</v>
      </c>
      <c r="W105" s="127">
        <f t="shared" si="15"/>
        <v>199.33947897236249</v>
      </c>
    </row>
    <row r="106" spans="1:23">
      <c r="A106" s="43" t="s">
        <v>533</v>
      </c>
      <c r="B106" s="163" t="s">
        <v>534</v>
      </c>
      <c r="C106" s="47">
        <v>1398</v>
      </c>
      <c r="D106" s="47">
        <v>148646</v>
      </c>
      <c r="E106" s="47">
        <v>118504</v>
      </c>
      <c r="F106" s="47">
        <v>151587</v>
      </c>
      <c r="G106" s="47">
        <v>28964</v>
      </c>
      <c r="H106" s="126">
        <f t="shared" si="8"/>
        <v>1971.8168812589415</v>
      </c>
      <c r="I106" s="126">
        <f t="shared" si="9"/>
        <v>-80.514780081536003</v>
      </c>
      <c r="J106" s="126">
        <f t="shared" si="10"/>
        <v>-75.558630932289205</v>
      </c>
      <c r="K106" s="127">
        <f t="shared" si="11"/>
        <v>-80.892820624459887</v>
      </c>
      <c r="L106" s="51"/>
      <c r="M106" s="68" t="s">
        <v>533</v>
      </c>
      <c r="N106" s="68" t="s">
        <v>534</v>
      </c>
      <c r="O106" s="47">
        <v>10757</v>
      </c>
      <c r="P106" s="47">
        <v>8609</v>
      </c>
      <c r="Q106" s="47"/>
      <c r="R106" s="47">
        <v>6148</v>
      </c>
      <c r="S106" s="46">
        <v>0</v>
      </c>
      <c r="T106" s="126">
        <f t="shared" si="12"/>
        <v>-100</v>
      </c>
      <c r="U106" s="126">
        <f t="shared" si="13"/>
        <v>-100</v>
      </c>
      <c r="V106" s="126" t="str">
        <f t="shared" si="14"/>
        <v/>
      </c>
      <c r="W106" s="127">
        <f t="shared" si="15"/>
        <v>-100</v>
      </c>
    </row>
    <row r="107" spans="1:23">
      <c r="A107" s="43" t="s">
        <v>535</v>
      </c>
      <c r="B107" s="163" t="s">
        <v>536</v>
      </c>
      <c r="C107" s="47">
        <v>501143</v>
      </c>
      <c r="D107" s="47">
        <v>327448</v>
      </c>
      <c r="E107" s="47">
        <v>479466</v>
      </c>
      <c r="F107" s="47">
        <v>281590.99999999994</v>
      </c>
      <c r="G107" s="47">
        <v>225823</v>
      </c>
      <c r="H107" s="126">
        <f t="shared" si="8"/>
        <v>-54.938410792927364</v>
      </c>
      <c r="I107" s="126">
        <f t="shared" si="9"/>
        <v>-31.035462119176174</v>
      </c>
      <c r="J107" s="126">
        <f t="shared" si="10"/>
        <v>-52.901144189577572</v>
      </c>
      <c r="K107" s="127">
        <f t="shared" si="11"/>
        <v>-19.804610232571335</v>
      </c>
      <c r="L107" s="51"/>
      <c r="M107" s="68" t="s">
        <v>535</v>
      </c>
      <c r="N107" s="68" t="s">
        <v>536</v>
      </c>
      <c r="O107" s="47">
        <v>244913</v>
      </c>
      <c r="P107" s="47">
        <v>56515</v>
      </c>
      <c r="Q107" s="47">
        <v>42675.999999999993</v>
      </c>
      <c r="R107" s="47">
        <v>71724.000000000015</v>
      </c>
      <c r="S107" s="125">
        <v>33848</v>
      </c>
      <c r="T107" s="126">
        <f t="shared" si="12"/>
        <v>-86.179582137330399</v>
      </c>
      <c r="U107" s="126">
        <f t="shared" si="13"/>
        <v>-40.107935946208976</v>
      </c>
      <c r="V107" s="126">
        <f t="shared" si="14"/>
        <v>-20.686099915643439</v>
      </c>
      <c r="W107" s="127">
        <f t="shared" si="15"/>
        <v>-52.807986169204177</v>
      </c>
    </row>
    <row r="108" spans="1:23">
      <c r="A108" s="43" t="s">
        <v>537</v>
      </c>
      <c r="B108" s="163" t="s">
        <v>538</v>
      </c>
      <c r="C108" s="47">
        <v>1936184</v>
      </c>
      <c r="D108" s="47">
        <v>2194622</v>
      </c>
      <c r="E108" s="47">
        <v>2851934.9999999991</v>
      </c>
      <c r="F108" s="47">
        <v>2481161.0000000009</v>
      </c>
      <c r="G108" s="47">
        <v>2448249</v>
      </c>
      <c r="H108" s="126">
        <f t="shared" si="8"/>
        <v>26.447124860033952</v>
      </c>
      <c r="I108" s="126">
        <f t="shared" si="9"/>
        <v>11.556751003134025</v>
      </c>
      <c r="J108" s="126">
        <f t="shared" si="10"/>
        <v>-14.154810681169067</v>
      </c>
      <c r="K108" s="127">
        <f t="shared" si="11"/>
        <v>-1.326475790970477</v>
      </c>
      <c r="L108" s="51"/>
      <c r="M108" s="68" t="s">
        <v>537</v>
      </c>
      <c r="N108" s="68" t="s">
        <v>538</v>
      </c>
      <c r="O108" s="47">
        <v>4605634</v>
      </c>
      <c r="P108" s="47">
        <v>5185269</v>
      </c>
      <c r="Q108" s="47">
        <v>3658223.0000000019</v>
      </c>
      <c r="R108" s="47">
        <v>2883109.9999999991</v>
      </c>
      <c r="S108" s="46">
        <v>2747158</v>
      </c>
      <c r="T108" s="126">
        <f t="shared" si="12"/>
        <v>-40.352229465042164</v>
      </c>
      <c r="U108" s="126">
        <f t="shared" si="13"/>
        <v>-47.019952098917138</v>
      </c>
      <c r="V108" s="126">
        <f t="shared" si="14"/>
        <v>-24.904577987727961</v>
      </c>
      <c r="W108" s="127">
        <f t="shared" si="15"/>
        <v>-4.715463509890327</v>
      </c>
    </row>
    <row r="109" spans="1:23">
      <c r="A109" s="43" t="s">
        <v>539</v>
      </c>
      <c r="B109" s="163" t="s">
        <v>540</v>
      </c>
      <c r="C109" s="47">
        <v>15378064</v>
      </c>
      <c r="D109" s="47">
        <v>14936884</v>
      </c>
      <c r="E109" s="47">
        <v>16668704.000000007</v>
      </c>
      <c r="F109" s="47">
        <v>24256813.999999989</v>
      </c>
      <c r="G109" s="47">
        <v>34498380.000000015</v>
      </c>
      <c r="H109" s="126">
        <f t="shared" si="8"/>
        <v>124.33500081674791</v>
      </c>
      <c r="I109" s="126">
        <f t="shared" si="9"/>
        <v>130.96102239262225</v>
      </c>
      <c r="J109" s="126">
        <f t="shared" si="10"/>
        <v>106.96498060077136</v>
      </c>
      <c r="K109" s="127">
        <f t="shared" si="11"/>
        <v>42.221398078082416</v>
      </c>
      <c r="L109" s="51"/>
      <c r="M109" s="68" t="s">
        <v>539</v>
      </c>
      <c r="N109" s="68" t="s">
        <v>540</v>
      </c>
      <c r="O109" s="47">
        <v>41842774</v>
      </c>
      <c r="P109" s="47">
        <v>36778925</v>
      </c>
      <c r="Q109" s="47">
        <v>42513612.999999963</v>
      </c>
      <c r="R109" s="47">
        <v>27445293.000000015</v>
      </c>
      <c r="S109" s="125">
        <v>24942604</v>
      </c>
      <c r="T109" s="126">
        <f t="shared" si="12"/>
        <v>-40.389697872325584</v>
      </c>
      <c r="U109" s="126">
        <f t="shared" si="13"/>
        <v>-32.182346275754398</v>
      </c>
      <c r="V109" s="126">
        <f t="shared" si="14"/>
        <v>-41.330312246103333</v>
      </c>
      <c r="W109" s="127">
        <f t="shared" si="15"/>
        <v>-9.1188277713049501</v>
      </c>
    </row>
    <row r="110" spans="1:23">
      <c r="A110" s="43" t="s">
        <v>541</v>
      </c>
      <c r="B110" s="163" t="s">
        <v>542</v>
      </c>
      <c r="C110" s="47">
        <v>854663</v>
      </c>
      <c r="D110" s="47">
        <v>682702</v>
      </c>
      <c r="E110" s="47">
        <v>551690.00000000012</v>
      </c>
      <c r="F110" s="47">
        <v>747379.99999999953</v>
      </c>
      <c r="G110" s="47">
        <v>558177</v>
      </c>
      <c r="H110" s="126">
        <f t="shared" si="8"/>
        <v>-34.690398437746808</v>
      </c>
      <c r="I110" s="126">
        <f t="shared" si="9"/>
        <v>-18.240022733198373</v>
      </c>
      <c r="J110" s="126">
        <f t="shared" si="10"/>
        <v>1.1758415051931195</v>
      </c>
      <c r="K110" s="127">
        <f t="shared" si="11"/>
        <v>-25.315502154191933</v>
      </c>
      <c r="L110" s="51"/>
      <c r="M110" s="68" t="s">
        <v>541</v>
      </c>
      <c r="N110" s="68" t="s">
        <v>542</v>
      </c>
      <c r="O110" s="47">
        <v>919349</v>
      </c>
      <c r="P110" s="47">
        <v>1199083</v>
      </c>
      <c r="Q110" s="47">
        <v>1180909.0000000002</v>
      </c>
      <c r="R110" s="47">
        <v>1250690</v>
      </c>
      <c r="S110" s="46">
        <v>1104493</v>
      </c>
      <c r="T110" s="126">
        <f t="shared" si="12"/>
        <v>20.138598073201791</v>
      </c>
      <c r="U110" s="126">
        <f t="shared" si="13"/>
        <v>-7.888528150261493</v>
      </c>
      <c r="V110" s="126">
        <f t="shared" si="14"/>
        <v>-6.4709473803654873</v>
      </c>
      <c r="W110" s="127">
        <f t="shared" si="15"/>
        <v>-11.689307502258757</v>
      </c>
    </row>
    <row r="111" spans="1:23">
      <c r="B111" s="238" t="s">
        <v>593</v>
      </c>
      <c r="C111" s="47"/>
      <c r="D111" s="47"/>
      <c r="E111" s="47"/>
      <c r="F111" s="47"/>
      <c r="G111" s="47">
        <v>0</v>
      </c>
      <c r="H111" s="126" t="str">
        <f t="shared" si="8"/>
        <v/>
      </c>
      <c r="I111" s="126" t="str">
        <f t="shared" si="9"/>
        <v/>
      </c>
      <c r="J111" s="126" t="str">
        <f t="shared" si="10"/>
        <v/>
      </c>
      <c r="K111" s="127" t="str">
        <f t="shared" si="11"/>
        <v/>
      </c>
      <c r="L111" s="51"/>
      <c r="M111" s="68"/>
      <c r="N111" s="68" t="s">
        <v>593</v>
      </c>
      <c r="O111" s="47"/>
      <c r="P111" s="47"/>
      <c r="Q111" s="47"/>
      <c r="R111" s="47"/>
      <c r="S111" s="125">
        <v>0</v>
      </c>
      <c r="T111" s="126" t="str">
        <f t="shared" si="12"/>
        <v/>
      </c>
      <c r="U111" s="126" t="str">
        <f t="shared" si="13"/>
        <v/>
      </c>
      <c r="V111" s="126" t="str">
        <f t="shared" si="14"/>
        <v/>
      </c>
      <c r="W111" s="127" t="str">
        <f t="shared" si="15"/>
        <v/>
      </c>
    </row>
    <row r="112" spans="1:23">
      <c r="A112" s="43" t="s">
        <v>543</v>
      </c>
      <c r="B112" s="163" t="s">
        <v>544</v>
      </c>
      <c r="C112" s="47">
        <v>430</v>
      </c>
      <c r="D112" s="47"/>
      <c r="E112" s="47"/>
      <c r="F112" s="47"/>
      <c r="G112" s="47">
        <v>0</v>
      </c>
      <c r="H112" s="126">
        <f t="shared" si="8"/>
        <v>-100</v>
      </c>
      <c r="I112" s="126" t="str">
        <f t="shared" si="9"/>
        <v/>
      </c>
      <c r="J112" s="126" t="str">
        <f t="shared" si="10"/>
        <v/>
      </c>
      <c r="K112" s="127" t="str">
        <f t="shared" si="11"/>
        <v/>
      </c>
      <c r="L112" s="51"/>
      <c r="M112" s="68" t="s">
        <v>543</v>
      </c>
      <c r="N112" s="68" t="s">
        <v>544</v>
      </c>
      <c r="O112" s="47"/>
      <c r="P112" s="47"/>
      <c r="Q112" s="47"/>
      <c r="R112" s="47"/>
      <c r="S112" s="46">
        <v>3158</v>
      </c>
      <c r="T112" s="126" t="str">
        <f t="shared" si="12"/>
        <v/>
      </c>
      <c r="U112" s="126" t="str">
        <f t="shared" si="13"/>
        <v/>
      </c>
      <c r="V112" s="126" t="str">
        <f t="shared" si="14"/>
        <v/>
      </c>
      <c r="W112" s="127" t="str">
        <f t="shared" si="15"/>
        <v/>
      </c>
    </row>
    <row r="113" spans="1:23">
      <c r="B113" s="238" t="s">
        <v>594</v>
      </c>
      <c r="C113" s="47"/>
      <c r="D113" s="47"/>
      <c r="E113" s="47"/>
      <c r="F113" s="47"/>
      <c r="G113" s="47">
        <v>0</v>
      </c>
      <c r="H113" s="126" t="str">
        <f t="shared" si="8"/>
        <v/>
      </c>
      <c r="I113" s="126" t="str">
        <f t="shared" si="9"/>
        <v/>
      </c>
      <c r="J113" s="126" t="str">
        <f t="shared" si="10"/>
        <v/>
      </c>
      <c r="K113" s="127" t="str">
        <f t="shared" si="11"/>
        <v/>
      </c>
      <c r="L113" s="51"/>
      <c r="M113" s="68"/>
      <c r="N113" s="68" t="s">
        <v>594</v>
      </c>
      <c r="O113" s="47"/>
      <c r="P113" s="47"/>
      <c r="Q113" s="47"/>
      <c r="R113" s="47"/>
      <c r="S113" s="125">
        <v>0</v>
      </c>
      <c r="T113" s="126" t="str">
        <f t="shared" si="12"/>
        <v/>
      </c>
      <c r="U113" s="126" t="str">
        <f t="shared" si="13"/>
        <v/>
      </c>
      <c r="V113" s="126" t="str">
        <f t="shared" si="14"/>
        <v/>
      </c>
      <c r="W113" s="127" t="str">
        <f t="shared" si="15"/>
        <v/>
      </c>
    </row>
    <row r="114" spans="1:23">
      <c r="A114" s="43" t="s">
        <v>545</v>
      </c>
      <c r="B114" s="163" t="s">
        <v>546</v>
      </c>
      <c r="C114" s="47">
        <v>7056586</v>
      </c>
      <c r="D114" s="47">
        <v>3989482</v>
      </c>
      <c r="E114" s="47">
        <v>2575007.9999999991</v>
      </c>
      <c r="F114" s="47">
        <v>4278681.0000000019</v>
      </c>
      <c r="G114" s="47">
        <v>4709148</v>
      </c>
      <c r="H114" s="126">
        <f t="shared" si="8"/>
        <v>-33.265916407735972</v>
      </c>
      <c r="I114" s="126">
        <f t="shared" si="9"/>
        <v>18.03908377077525</v>
      </c>
      <c r="J114" s="126">
        <f t="shared" si="10"/>
        <v>82.87896581292182</v>
      </c>
      <c r="K114" s="127">
        <f t="shared" si="11"/>
        <v>10.060740681532423</v>
      </c>
      <c r="L114" s="51"/>
      <c r="M114" s="68" t="s">
        <v>545</v>
      </c>
      <c r="N114" s="68" t="s">
        <v>546</v>
      </c>
      <c r="O114" s="47">
        <v>4681809</v>
      </c>
      <c r="P114" s="47">
        <v>359860</v>
      </c>
      <c r="Q114" s="47">
        <v>1013262</v>
      </c>
      <c r="R114" s="47">
        <v>1513019.9999999998</v>
      </c>
      <c r="S114" s="46">
        <v>926252.99999999977</v>
      </c>
      <c r="T114" s="126">
        <f t="shared" si="12"/>
        <v>-80.215916539952829</v>
      </c>
      <c r="U114" s="126">
        <f t="shared" si="13"/>
        <v>157.3925971211026</v>
      </c>
      <c r="V114" s="126">
        <f t="shared" si="14"/>
        <v>-8.5870189546238009</v>
      </c>
      <c r="W114" s="127">
        <f t="shared" si="15"/>
        <v>-38.781179363128061</v>
      </c>
    </row>
    <row r="115" spans="1:23">
      <c r="B115" s="238" t="s">
        <v>595</v>
      </c>
      <c r="C115" s="47"/>
      <c r="D115" s="47"/>
      <c r="E115" s="47"/>
      <c r="F115" s="47"/>
      <c r="G115" s="47">
        <v>0</v>
      </c>
      <c r="H115" s="126" t="str">
        <f t="shared" si="8"/>
        <v/>
      </c>
      <c r="I115" s="126" t="str">
        <f t="shared" si="9"/>
        <v/>
      </c>
      <c r="J115" s="126" t="str">
        <f t="shared" si="10"/>
        <v/>
      </c>
      <c r="K115" s="127" t="str">
        <f t="shared" si="11"/>
        <v/>
      </c>
      <c r="L115" s="51"/>
      <c r="M115" s="68"/>
      <c r="N115" s="68" t="s">
        <v>595</v>
      </c>
      <c r="O115" s="47"/>
      <c r="P115" s="47"/>
      <c r="Q115" s="47"/>
      <c r="R115" s="47"/>
      <c r="S115" s="125">
        <v>0</v>
      </c>
      <c r="T115" s="126" t="str">
        <f t="shared" si="12"/>
        <v/>
      </c>
      <c r="U115" s="126" t="str">
        <f t="shared" si="13"/>
        <v/>
      </c>
      <c r="V115" s="126" t="str">
        <f t="shared" si="14"/>
        <v/>
      </c>
      <c r="W115" s="127" t="str">
        <f t="shared" si="15"/>
        <v/>
      </c>
    </row>
    <row r="116" spans="1:23">
      <c r="B116" s="238" t="s">
        <v>596</v>
      </c>
      <c r="C116" s="47"/>
      <c r="D116" s="47"/>
      <c r="E116" s="47"/>
      <c r="F116" s="47"/>
      <c r="G116" s="47">
        <v>0</v>
      </c>
      <c r="H116" s="126" t="str">
        <f t="shared" si="8"/>
        <v/>
      </c>
      <c r="I116" s="126" t="str">
        <f t="shared" si="9"/>
        <v/>
      </c>
      <c r="J116" s="126" t="str">
        <f t="shared" si="10"/>
        <v/>
      </c>
      <c r="K116" s="127" t="str">
        <f t="shared" si="11"/>
        <v/>
      </c>
      <c r="L116" s="51"/>
      <c r="M116" s="68"/>
      <c r="N116" s="68" t="s">
        <v>596</v>
      </c>
      <c r="O116" s="47"/>
      <c r="P116" s="47"/>
      <c r="Q116" s="47"/>
      <c r="R116" s="47"/>
      <c r="S116" s="46">
        <v>0</v>
      </c>
      <c r="T116" s="126" t="str">
        <f t="shared" si="12"/>
        <v/>
      </c>
      <c r="U116" s="126" t="str">
        <f t="shared" si="13"/>
        <v/>
      </c>
      <c r="V116" s="126" t="str">
        <f t="shared" si="14"/>
        <v/>
      </c>
      <c r="W116" s="127" t="str">
        <f t="shared" si="15"/>
        <v/>
      </c>
    </row>
    <row r="117" spans="1:23">
      <c r="A117" s="43" t="s">
        <v>547</v>
      </c>
      <c r="B117" s="163" t="s">
        <v>548</v>
      </c>
      <c r="C117" s="47">
        <v>1120300</v>
      </c>
      <c r="D117" s="47">
        <v>2027491</v>
      </c>
      <c r="E117" s="47">
        <v>2063407.9999999995</v>
      </c>
      <c r="F117" s="47">
        <v>1513753.0000000009</v>
      </c>
      <c r="G117" s="47">
        <v>556553</v>
      </c>
      <c r="H117" s="126">
        <f t="shared" si="8"/>
        <v>-50.321074712130681</v>
      </c>
      <c r="I117" s="126">
        <f t="shared" si="9"/>
        <v>-72.549668531204333</v>
      </c>
      <c r="J117" s="126">
        <f t="shared" si="10"/>
        <v>-73.027486565914245</v>
      </c>
      <c r="K117" s="127">
        <f t="shared" si="11"/>
        <v>-63.233565845947147</v>
      </c>
      <c r="L117" s="51"/>
      <c r="M117" s="68" t="s">
        <v>547</v>
      </c>
      <c r="N117" s="68" t="s">
        <v>548</v>
      </c>
      <c r="O117" s="47">
        <v>7926738</v>
      </c>
      <c r="P117" s="47">
        <v>6499357</v>
      </c>
      <c r="Q117" s="47">
        <v>13540642.000000002</v>
      </c>
      <c r="R117" s="47">
        <v>8383410.9999999991</v>
      </c>
      <c r="S117" s="125">
        <v>11823943</v>
      </c>
      <c r="T117" s="126">
        <f t="shared" si="12"/>
        <v>49.165306081770325</v>
      </c>
      <c r="U117" s="126">
        <f t="shared" si="13"/>
        <v>81.924811946781801</v>
      </c>
      <c r="V117" s="126">
        <f t="shared" si="14"/>
        <v>-12.678121170325625</v>
      </c>
      <c r="W117" s="127">
        <f t="shared" si="15"/>
        <v>41.039762931818586</v>
      </c>
    </row>
    <row r="118" spans="1:23">
      <c r="A118" s="43" t="s">
        <v>549</v>
      </c>
      <c r="B118" s="163" t="s">
        <v>550</v>
      </c>
      <c r="C118" s="47">
        <v>938155</v>
      </c>
      <c r="D118" s="47">
        <v>644723</v>
      </c>
      <c r="E118" s="47">
        <v>28740</v>
      </c>
      <c r="F118" s="47">
        <v>1100</v>
      </c>
      <c r="G118" s="47">
        <v>0</v>
      </c>
      <c r="H118" s="126">
        <f t="shared" si="8"/>
        <v>-100</v>
      </c>
      <c r="I118" s="126">
        <f t="shared" si="9"/>
        <v>-100</v>
      </c>
      <c r="J118" s="126">
        <f t="shared" si="10"/>
        <v>-100</v>
      </c>
      <c r="K118" s="127">
        <f t="shared" si="11"/>
        <v>-100</v>
      </c>
      <c r="L118" s="51"/>
      <c r="M118" s="68" t="s">
        <v>549</v>
      </c>
      <c r="N118" s="68" t="s">
        <v>550</v>
      </c>
      <c r="O118" s="47"/>
      <c r="P118" s="47">
        <v>2446</v>
      </c>
      <c r="Q118" s="47">
        <v>1365</v>
      </c>
      <c r="R118" s="47"/>
      <c r="S118" s="46">
        <v>0</v>
      </c>
      <c r="T118" s="126" t="str">
        <f t="shared" si="12"/>
        <v/>
      </c>
      <c r="U118" s="126">
        <f t="shared" si="13"/>
        <v>-100</v>
      </c>
      <c r="V118" s="126">
        <f t="shared" si="14"/>
        <v>-100</v>
      </c>
      <c r="W118" s="127" t="str">
        <f t="shared" si="15"/>
        <v/>
      </c>
    </row>
    <row r="119" spans="1:23">
      <c r="A119" s="43" t="s">
        <v>551</v>
      </c>
      <c r="B119" s="163" t="s">
        <v>552</v>
      </c>
      <c r="C119" s="47">
        <v>26508</v>
      </c>
      <c r="D119" s="47">
        <v>16149</v>
      </c>
      <c r="E119" s="47">
        <v>691805.99999999988</v>
      </c>
      <c r="F119" s="47">
        <v>494964</v>
      </c>
      <c r="G119" s="47">
        <v>175296</v>
      </c>
      <c r="H119" s="126">
        <f t="shared" si="8"/>
        <v>561.29470348574011</v>
      </c>
      <c r="I119" s="126">
        <f t="shared" si="9"/>
        <v>985.49136169422241</v>
      </c>
      <c r="J119" s="126">
        <f t="shared" si="10"/>
        <v>-74.6611044136651</v>
      </c>
      <c r="K119" s="127">
        <f t="shared" si="11"/>
        <v>-64.584090964191347</v>
      </c>
      <c r="L119" s="51"/>
      <c r="M119" s="68" t="s">
        <v>551</v>
      </c>
      <c r="N119" s="68" t="s">
        <v>552</v>
      </c>
      <c r="O119" s="47">
        <v>3597</v>
      </c>
      <c r="P119" s="47"/>
      <c r="Q119" s="47"/>
      <c r="R119" s="47">
        <v>6438</v>
      </c>
      <c r="S119" s="125">
        <v>3674</v>
      </c>
      <c r="T119" s="126">
        <f t="shared" si="12"/>
        <v>2.140672782874617</v>
      </c>
      <c r="U119" s="126" t="str">
        <f t="shared" si="13"/>
        <v/>
      </c>
      <c r="V119" s="126" t="str">
        <f t="shared" si="14"/>
        <v/>
      </c>
      <c r="W119" s="127">
        <f t="shared" si="15"/>
        <v>-42.932587760173966</v>
      </c>
    </row>
    <row r="120" spans="1:23">
      <c r="A120" s="43" t="s">
        <v>553</v>
      </c>
      <c r="B120" s="163" t="s">
        <v>554</v>
      </c>
      <c r="C120" s="47">
        <v>806</v>
      </c>
      <c r="D120" s="47"/>
      <c r="E120" s="47">
        <v>72452</v>
      </c>
      <c r="F120" s="47">
        <v>1290</v>
      </c>
      <c r="G120" s="47">
        <v>0</v>
      </c>
      <c r="H120" s="126">
        <f t="shared" si="8"/>
        <v>-100</v>
      </c>
      <c r="I120" s="126" t="str">
        <f t="shared" si="9"/>
        <v/>
      </c>
      <c r="J120" s="126">
        <f t="shared" si="10"/>
        <v>-100</v>
      </c>
      <c r="K120" s="127">
        <f t="shared" si="11"/>
        <v>-100</v>
      </c>
      <c r="L120" s="51"/>
      <c r="M120" s="68" t="s">
        <v>553</v>
      </c>
      <c r="N120" s="68" t="s">
        <v>554</v>
      </c>
      <c r="O120" s="47"/>
      <c r="P120" s="47"/>
      <c r="Q120" s="47"/>
      <c r="R120" s="47"/>
      <c r="S120" s="46">
        <v>1313</v>
      </c>
      <c r="T120" s="126" t="str">
        <f t="shared" si="12"/>
        <v/>
      </c>
      <c r="U120" s="126" t="str">
        <f t="shared" si="13"/>
        <v/>
      </c>
      <c r="V120" s="126" t="str">
        <f t="shared" si="14"/>
        <v/>
      </c>
      <c r="W120" s="127" t="str">
        <f t="shared" si="15"/>
        <v/>
      </c>
    </row>
    <row r="121" spans="1:23">
      <c r="A121" s="43" t="s">
        <v>555</v>
      </c>
      <c r="B121" s="163" t="s">
        <v>556</v>
      </c>
      <c r="C121" s="47"/>
      <c r="D121" s="47">
        <v>18790</v>
      </c>
      <c r="E121" s="47">
        <v>245</v>
      </c>
      <c r="F121" s="47"/>
      <c r="G121" s="47">
        <v>0</v>
      </c>
      <c r="H121" s="126" t="str">
        <f t="shared" si="8"/>
        <v/>
      </c>
      <c r="I121" s="126">
        <f t="shared" si="9"/>
        <v>-100</v>
      </c>
      <c r="J121" s="126">
        <f t="shared" si="10"/>
        <v>-100</v>
      </c>
      <c r="K121" s="127" t="str">
        <f t="shared" si="11"/>
        <v/>
      </c>
      <c r="L121" s="51"/>
      <c r="M121" s="68" t="s">
        <v>555</v>
      </c>
      <c r="N121" s="68" t="s">
        <v>556</v>
      </c>
      <c r="O121" s="47"/>
      <c r="P121" s="47"/>
      <c r="Q121" s="47"/>
      <c r="R121" s="47"/>
      <c r="S121" s="125">
        <v>0</v>
      </c>
      <c r="T121" s="126" t="str">
        <f t="shared" si="12"/>
        <v/>
      </c>
      <c r="U121" s="126" t="str">
        <f t="shared" si="13"/>
        <v/>
      </c>
      <c r="V121" s="126" t="str">
        <f t="shared" si="14"/>
        <v/>
      </c>
      <c r="W121" s="127" t="str">
        <f t="shared" si="15"/>
        <v/>
      </c>
    </row>
    <row r="122" spans="1:23">
      <c r="A122" s="43" t="s">
        <v>561</v>
      </c>
      <c r="B122" s="163" t="s">
        <v>562</v>
      </c>
      <c r="C122" s="47">
        <v>188487</v>
      </c>
      <c r="D122" s="47">
        <v>179978</v>
      </c>
      <c r="E122" s="47">
        <v>287139</v>
      </c>
      <c r="F122" s="47">
        <v>17816878.999999993</v>
      </c>
      <c r="G122" s="47">
        <v>19421693</v>
      </c>
      <c r="H122" s="126">
        <f t="shared" si="8"/>
        <v>10203.996031556553</v>
      </c>
      <c r="I122" s="126">
        <f t="shared" si="9"/>
        <v>10691.148362577649</v>
      </c>
      <c r="J122" s="126">
        <f t="shared" si="10"/>
        <v>6663.8645394739133</v>
      </c>
      <c r="K122" s="127">
        <f t="shared" si="11"/>
        <v>9.007267771196112</v>
      </c>
      <c r="L122" s="51"/>
      <c r="M122" s="68" t="s">
        <v>561</v>
      </c>
      <c r="N122" s="68" t="s">
        <v>562</v>
      </c>
      <c r="O122" s="47">
        <v>134102</v>
      </c>
      <c r="P122" s="47">
        <v>430617</v>
      </c>
      <c r="Q122" s="47">
        <v>839267.99999999977</v>
      </c>
      <c r="R122" s="47">
        <v>15182900.999999991</v>
      </c>
      <c r="S122" s="46">
        <v>15740568.000000004</v>
      </c>
      <c r="T122" s="126">
        <f t="shared" si="12"/>
        <v>11637.757826132349</v>
      </c>
      <c r="U122" s="126">
        <f t="shared" si="13"/>
        <v>3555.3522039306399</v>
      </c>
      <c r="V122" s="126">
        <f t="shared" si="14"/>
        <v>1775.5115171792572</v>
      </c>
      <c r="W122" s="127">
        <f t="shared" si="15"/>
        <v>3.6729937183942241</v>
      </c>
    </row>
    <row r="123" spans="1:23">
      <c r="A123" s="43" t="s">
        <v>557</v>
      </c>
      <c r="B123" s="163" t="s">
        <v>558</v>
      </c>
      <c r="C123" s="47">
        <v>17077</v>
      </c>
      <c r="D123" s="47">
        <v>6293</v>
      </c>
      <c r="E123" s="47">
        <v>27631</v>
      </c>
      <c r="F123" s="47">
        <v>127613</v>
      </c>
      <c r="G123" s="47">
        <v>214201</v>
      </c>
      <c r="H123" s="126">
        <f t="shared" si="8"/>
        <v>1154.3245300696844</v>
      </c>
      <c r="I123" s="126">
        <f t="shared" si="9"/>
        <v>3303.7978706499289</v>
      </c>
      <c r="J123" s="126">
        <f t="shared" si="10"/>
        <v>675.21986174948427</v>
      </c>
      <c r="K123" s="127">
        <f t="shared" si="11"/>
        <v>67.852021345787648</v>
      </c>
      <c r="L123" s="51"/>
      <c r="M123" s="68" t="s">
        <v>557</v>
      </c>
      <c r="N123" s="68" t="s">
        <v>558</v>
      </c>
      <c r="O123" s="47">
        <v>120588</v>
      </c>
      <c r="P123" s="47">
        <v>176926</v>
      </c>
      <c r="Q123" s="47">
        <v>292481.00000000006</v>
      </c>
      <c r="R123" s="47">
        <v>472596.00000000012</v>
      </c>
      <c r="S123" s="125">
        <v>3738361</v>
      </c>
      <c r="T123" s="126">
        <f t="shared" si="12"/>
        <v>3000.1102928981327</v>
      </c>
      <c r="U123" s="126">
        <f t="shared" si="13"/>
        <v>2012.9517425364279</v>
      </c>
      <c r="V123" s="126">
        <f t="shared" si="14"/>
        <v>1178.1551622156651</v>
      </c>
      <c r="W123" s="127">
        <f t="shared" si="15"/>
        <v>691.02679667199868</v>
      </c>
    </row>
    <row r="124" spans="1:23">
      <c r="A124" s="43" t="s">
        <v>559</v>
      </c>
      <c r="B124" s="163" t="s">
        <v>560</v>
      </c>
      <c r="C124" s="47">
        <v>7714</v>
      </c>
      <c r="D124" s="47"/>
      <c r="E124" s="47">
        <v>13356</v>
      </c>
      <c r="F124" s="47">
        <v>20210</v>
      </c>
      <c r="G124" s="47">
        <v>8772</v>
      </c>
      <c r="H124" s="126">
        <f t="shared" si="8"/>
        <v>13.715322789732951</v>
      </c>
      <c r="I124" s="126" t="str">
        <f t="shared" si="9"/>
        <v/>
      </c>
      <c r="J124" s="126">
        <f t="shared" si="10"/>
        <v>-34.321653189577717</v>
      </c>
      <c r="K124" s="127">
        <f t="shared" si="11"/>
        <v>-56.595744680851062</v>
      </c>
      <c r="L124" s="51"/>
      <c r="M124" s="68" t="s">
        <v>559</v>
      </c>
      <c r="N124" s="68" t="s">
        <v>560</v>
      </c>
      <c r="O124" s="47"/>
      <c r="P124" s="47"/>
      <c r="Q124" s="47">
        <v>200</v>
      </c>
      <c r="R124" s="47"/>
      <c r="S124" s="46">
        <v>2822</v>
      </c>
      <c r="T124" s="126" t="str">
        <f t="shared" si="12"/>
        <v/>
      </c>
      <c r="U124" s="126" t="str">
        <f t="shared" si="13"/>
        <v/>
      </c>
      <c r="V124" s="126">
        <f t="shared" si="14"/>
        <v>1311</v>
      </c>
      <c r="W124" s="127" t="str">
        <f t="shared" si="15"/>
        <v/>
      </c>
    </row>
    <row r="125" spans="1:23">
      <c r="B125" s="239" t="s">
        <v>597</v>
      </c>
      <c r="C125" s="47"/>
      <c r="D125" s="47"/>
      <c r="E125" s="47"/>
      <c r="F125" s="47"/>
      <c r="G125" s="47">
        <v>0</v>
      </c>
      <c r="H125" s="126" t="str">
        <f t="shared" si="8"/>
        <v/>
      </c>
      <c r="I125" s="126" t="str">
        <f t="shared" si="9"/>
        <v/>
      </c>
      <c r="J125" s="126" t="str">
        <f t="shared" si="10"/>
        <v/>
      </c>
      <c r="K125" s="127" t="str">
        <f t="shared" si="11"/>
        <v/>
      </c>
      <c r="L125" s="51"/>
      <c r="M125" s="68"/>
      <c r="N125" s="68" t="s">
        <v>597</v>
      </c>
      <c r="O125" s="47"/>
      <c r="P125" s="47"/>
      <c r="Q125" s="47"/>
      <c r="R125" s="47"/>
      <c r="S125" s="125">
        <v>0</v>
      </c>
      <c r="T125" s="126" t="str">
        <f t="shared" si="12"/>
        <v/>
      </c>
      <c r="U125" s="126" t="str">
        <f t="shared" si="13"/>
        <v/>
      </c>
      <c r="V125" s="126" t="str">
        <f t="shared" si="14"/>
        <v/>
      </c>
      <c r="W125" s="127" t="str">
        <f t="shared" si="15"/>
        <v/>
      </c>
    </row>
    <row r="126" spans="1:23">
      <c r="A126" s="112"/>
      <c r="B126" s="66" t="s">
        <v>134</v>
      </c>
      <c r="C126" s="85">
        <f>SUM(C6:C125)</f>
        <v>2277388737</v>
      </c>
      <c r="D126" s="85">
        <f>SUM(D6:D125)</f>
        <v>1961646940</v>
      </c>
      <c r="E126" s="85">
        <f>SUM(E6:E125)</f>
        <v>2360758802</v>
      </c>
      <c r="F126" s="85">
        <f>SUM(F6:F125)</f>
        <v>2972688178</v>
      </c>
      <c r="G126" s="85">
        <f>SUM(G6:G125)</f>
        <v>3179131471</v>
      </c>
      <c r="H126" s="232">
        <f t="shared" si="8"/>
        <v>39.595468237357835</v>
      </c>
      <c r="I126" s="232">
        <f t="shared" si="9"/>
        <v>62.064406503241599</v>
      </c>
      <c r="J126" s="232">
        <f t="shared" si="10"/>
        <v>34.665662087405394</v>
      </c>
      <c r="K126" s="172">
        <f t="shared" si="11"/>
        <v>6.944666935732684</v>
      </c>
      <c r="M126" s="112"/>
      <c r="N126" s="66" t="s">
        <v>134</v>
      </c>
      <c r="O126" s="85">
        <f>SUM(O6:O125)</f>
        <v>1435032018</v>
      </c>
      <c r="P126" s="85">
        <f>SUM(P6:P125)</f>
        <v>1356677637</v>
      </c>
      <c r="Q126" s="85">
        <f>SUM(Q6:Q125)</f>
        <v>1468604773.9999998</v>
      </c>
      <c r="R126" s="85">
        <f>SUM(R6:R125)</f>
        <v>1458582458</v>
      </c>
      <c r="S126" s="85">
        <f>SUM(S6:S125)</f>
        <v>1648890979</v>
      </c>
      <c r="T126" s="232">
        <f t="shared" si="12"/>
        <v>14.902730971679262</v>
      </c>
      <c r="U126" s="232">
        <f t="shared" si="13"/>
        <v>21.538892809213465</v>
      </c>
      <c r="V126" s="232">
        <f t="shared" si="14"/>
        <v>12.276019266161001</v>
      </c>
      <c r="W126" s="172">
        <f t="shared" si="15"/>
        <v>13.047498271777513</v>
      </c>
    </row>
    <row r="128" spans="1:23">
      <c r="A128" s="32" t="s">
        <v>45</v>
      </c>
    </row>
  </sheetData>
  <mergeCells count="7">
    <mergeCell ref="O4:W4"/>
    <mergeCell ref="A3:B3"/>
    <mergeCell ref="A4:A5"/>
    <mergeCell ref="B4:B5"/>
    <mergeCell ref="M4:M5"/>
    <mergeCell ref="N4:N5"/>
    <mergeCell ref="C4:K4"/>
  </mergeCells>
  <phoneticPr fontId="23" type="noConversion"/>
  <hyperlinks>
    <hyperlink ref="W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Q90"/>
  <sheetViews>
    <sheetView topLeftCell="A82" workbookViewId="0">
      <selection activeCell="B94" sqref="B94"/>
    </sheetView>
  </sheetViews>
  <sheetFormatPr defaultRowHeight="15" customHeight="1"/>
  <cols>
    <col min="1" max="1" width="30.7109375" style="32" customWidth="1"/>
    <col min="2" max="20" width="8.7109375" style="32" customWidth="1"/>
    <col min="21" max="16384" width="9.140625" style="32"/>
  </cols>
  <sheetData>
    <row r="1" spans="1:17" ht="15" customHeight="1">
      <c r="A1" s="119" t="str">
        <f>'Indice tavole'!C15</f>
        <v>Consistenza degli operatori con l'estero per provincia e classe di valore esportato. Anni 2015-2019 e variazioni rispetto all'anno precedente</v>
      </c>
      <c r="P1" s="121" t="s">
        <v>110</v>
      </c>
      <c r="Q1" s="121"/>
    </row>
    <row r="2" spans="1:17" ht="15" customHeight="1">
      <c r="A2" s="119"/>
      <c r="P2" s="121"/>
      <c r="Q2" s="121"/>
    </row>
    <row r="3" spans="1:17" ht="15" customHeight="1">
      <c r="A3" s="146" t="s">
        <v>9</v>
      </c>
    </row>
    <row r="4" spans="1:17" ht="15" customHeight="1">
      <c r="A4" s="12" t="s">
        <v>98</v>
      </c>
      <c r="B4" s="124">
        <v>2015</v>
      </c>
      <c r="C4" s="124">
        <v>2016</v>
      </c>
      <c r="D4" s="124">
        <v>2017</v>
      </c>
      <c r="E4" s="124">
        <v>2018</v>
      </c>
      <c r="F4" s="124">
        <v>2019</v>
      </c>
      <c r="G4" s="3" t="s">
        <v>585</v>
      </c>
      <c r="H4" s="3" t="s">
        <v>586</v>
      </c>
      <c r="I4" s="147" t="s">
        <v>587</v>
      </c>
      <c r="J4" s="3" t="s">
        <v>588</v>
      </c>
    </row>
    <row r="5" spans="1:17" ht="15" customHeight="1">
      <c r="A5" s="4" t="s">
        <v>99</v>
      </c>
      <c r="B5" s="125">
        <v>582</v>
      </c>
      <c r="C5" s="125">
        <v>678</v>
      </c>
      <c r="D5" s="125">
        <v>772</v>
      </c>
      <c r="E5" s="125">
        <v>664</v>
      </c>
      <c r="F5" s="125">
        <v>610</v>
      </c>
      <c r="G5" s="126">
        <f>F5/B5*100-100</f>
        <v>4.8109965635738945</v>
      </c>
      <c r="H5" s="127">
        <f>F5/C5*100-100</f>
        <v>-10.029498525073748</v>
      </c>
      <c r="I5" s="227">
        <f>F5/D5*100-100</f>
        <v>-20.984455958549219</v>
      </c>
      <c r="J5" s="227">
        <f>F5/E5*100-100</f>
        <v>-8.1325301204819311</v>
      </c>
    </row>
    <row r="6" spans="1:17" ht="15" customHeight="1">
      <c r="A6" s="4" t="s">
        <v>100</v>
      </c>
      <c r="B6" s="125">
        <v>103</v>
      </c>
      <c r="C6" s="125">
        <v>128</v>
      </c>
      <c r="D6" s="125">
        <v>123</v>
      </c>
      <c r="E6" s="125">
        <v>96</v>
      </c>
      <c r="F6" s="125">
        <v>72</v>
      </c>
      <c r="G6" s="126">
        <f t="shared" ref="G6:G13" si="0">F6/B6*100-100</f>
        <v>-30.097087378640779</v>
      </c>
      <c r="H6" s="127">
        <f t="shared" ref="H6:H13" si="1">F6/C6*100-100</f>
        <v>-43.75</v>
      </c>
      <c r="I6" s="227">
        <f t="shared" ref="I6:I13" si="2">F6/D6*100-100</f>
        <v>-41.463414634146346</v>
      </c>
      <c r="J6" s="227">
        <f t="shared" ref="J6:J13" si="3">F6/E6*100-100</f>
        <v>-25</v>
      </c>
    </row>
    <row r="7" spans="1:17" ht="15" customHeight="1">
      <c r="A7" s="4" t="s">
        <v>101</v>
      </c>
      <c r="B7" s="125">
        <v>81</v>
      </c>
      <c r="C7" s="125">
        <v>76</v>
      </c>
      <c r="D7" s="125">
        <v>103</v>
      </c>
      <c r="E7" s="125">
        <v>65</v>
      </c>
      <c r="F7" s="125">
        <v>57</v>
      </c>
      <c r="G7" s="126">
        <f t="shared" si="0"/>
        <v>-29.629629629629633</v>
      </c>
      <c r="H7" s="127">
        <f t="shared" si="1"/>
        <v>-25</v>
      </c>
      <c r="I7" s="227">
        <f t="shared" si="2"/>
        <v>-44.660194174757287</v>
      </c>
      <c r="J7" s="227">
        <f t="shared" si="3"/>
        <v>-12.307692307692307</v>
      </c>
    </row>
    <row r="8" spans="1:17" ht="15" customHeight="1">
      <c r="A8" s="4" t="s">
        <v>102</v>
      </c>
      <c r="B8" s="125">
        <v>67</v>
      </c>
      <c r="C8" s="125">
        <v>76</v>
      </c>
      <c r="D8" s="125">
        <v>62</v>
      </c>
      <c r="E8" s="125">
        <v>58</v>
      </c>
      <c r="F8" s="125">
        <v>48</v>
      </c>
      <c r="G8" s="126">
        <f t="shared" si="0"/>
        <v>-28.358208955223887</v>
      </c>
      <c r="H8" s="127">
        <f t="shared" si="1"/>
        <v>-36.842105263157897</v>
      </c>
      <c r="I8" s="227">
        <f t="shared" si="2"/>
        <v>-22.58064516129032</v>
      </c>
      <c r="J8" s="227">
        <f t="shared" si="3"/>
        <v>-17.241379310344826</v>
      </c>
    </row>
    <row r="9" spans="1:17" ht="15" customHeight="1">
      <c r="A9" s="4" t="s">
        <v>103</v>
      </c>
      <c r="B9" s="125">
        <v>17</v>
      </c>
      <c r="C9" s="125">
        <v>18</v>
      </c>
      <c r="D9" s="125">
        <v>27</v>
      </c>
      <c r="E9" s="125">
        <v>20</v>
      </c>
      <c r="F9" s="125">
        <v>27</v>
      </c>
      <c r="G9" s="126">
        <f t="shared" si="0"/>
        <v>58.823529411764696</v>
      </c>
      <c r="H9" s="127">
        <f t="shared" si="1"/>
        <v>50</v>
      </c>
      <c r="I9" s="227">
        <f t="shared" si="2"/>
        <v>0</v>
      </c>
      <c r="J9" s="227">
        <f t="shared" si="3"/>
        <v>35</v>
      </c>
    </row>
    <row r="10" spans="1:17" ht="15" customHeight="1">
      <c r="A10" s="4" t="s">
        <v>104</v>
      </c>
      <c r="B10" s="125">
        <v>25</v>
      </c>
      <c r="C10" s="125">
        <v>20</v>
      </c>
      <c r="D10" s="125">
        <v>18</v>
      </c>
      <c r="E10" s="125">
        <v>20</v>
      </c>
      <c r="F10" s="125">
        <v>17</v>
      </c>
      <c r="G10" s="126">
        <f t="shared" si="0"/>
        <v>-32</v>
      </c>
      <c r="H10" s="127">
        <f t="shared" si="1"/>
        <v>-15</v>
      </c>
      <c r="I10" s="227">
        <f t="shared" si="2"/>
        <v>-5.5555555555555571</v>
      </c>
      <c r="J10" s="227">
        <f t="shared" si="3"/>
        <v>-15</v>
      </c>
    </row>
    <row r="11" spans="1:17" ht="15" customHeight="1">
      <c r="A11" s="4" t="s">
        <v>105</v>
      </c>
      <c r="B11" s="125">
        <v>22</v>
      </c>
      <c r="C11" s="125">
        <v>24</v>
      </c>
      <c r="D11" s="125">
        <v>25</v>
      </c>
      <c r="E11" s="125">
        <v>25</v>
      </c>
      <c r="F11" s="125">
        <v>28</v>
      </c>
      <c r="G11" s="126">
        <f t="shared" si="0"/>
        <v>27.272727272727266</v>
      </c>
      <c r="H11" s="127">
        <f t="shared" si="1"/>
        <v>16.666666666666671</v>
      </c>
      <c r="I11" s="227">
        <f t="shared" si="2"/>
        <v>12.000000000000014</v>
      </c>
      <c r="J11" s="227">
        <f t="shared" si="3"/>
        <v>12.000000000000014</v>
      </c>
    </row>
    <row r="12" spans="1:17" ht="15" customHeight="1">
      <c r="A12" s="4" t="s">
        <v>106</v>
      </c>
      <c r="B12" s="125">
        <v>5</v>
      </c>
      <c r="C12" s="125">
        <v>7</v>
      </c>
      <c r="D12" s="125">
        <v>7</v>
      </c>
      <c r="E12" s="125">
        <v>9</v>
      </c>
      <c r="F12" s="125">
        <v>8</v>
      </c>
      <c r="G12" s="126">
        <f t="shared" si="0"/>
        <v>60</v>
      </c>
      <c r="H12" s="127">
        <f t="shared" si="1"/>
        <v>14.285714285714278</v>
      </c>
      <c r="I12" s="227">
        <f t="shared" si="2"/>
        <v>14.285714285714278</v>
      </c>
      <c r="J12" s="227">
        <f t="shared" si="3"/>
        <v>-11.111111111111114</v>
      </c>
    </row>
    <row r="13" spans="1:17" ht="15" customHeight="1">
      <c r="A13" s="8" t="s">
        <v>6</v>
      </c>
      <c r="B13" s="9">
        <f>SUM(B5:B12)</f>
        <v>902</v>
      </c>
      <c r="C13" s="9">
        <f>SUM(C5:C12)</f>
        <v>1027</v>
      </c>
      <c r="D13" s="9">
        <f>SUM(D5:D12)</f>
        <v>1137</v>
      </c>
      <c r="E13" s="9">
        <f>SUM(E5:E12)</f>
        <v>957</v>
      </c>
      <c r="F13" s="9">
        <f>SUM(F5:F12)</f>
        <v>867</v>
      </c>
      <c r="G13" s="231">
        <f t="shared" si="0"/>
        <v>-3.8802660753880218</v>
      </c>
      <c r="H13" s="231">
        <f t="shared" si="1"/>
        <v>-15.579357351509245</v>
      </c>
      <c r="I13" s="231">
        <f t="shared" si="2"/>
        <v>-23.746701846965706</v>
      </c>
      <c r="J13" s="231">
        <f t="shared" si="3"/>
        <v>-9.4043887147335425</v>
      </c>
    </row>
    <row r="15" spans="1:17" ht="15" customHeight="1">
      <c r="A15" s="146" t="s">
        <v>12</v>
      </c>
    </row>
    <row r="16" spans="1:17" ht="15" customHeight="1">
      <c r="A16" s="12" t="s">
        <v>98</v>
      </c>
      <c r="B16" s="124">
        <v>2015</v>
      </c>
      <c r="C16" s="124">
        <v>2016</v>
      </c>
      <c r="D16" s="124">
        <v>2017</v>
      </c>
      <c r="E16" s="124">
        <v>2018</v>
      </c>
      <c r="F16" s="124">
        <v>2019</v>
      </c>
      <c r="G16" s="3" t="s">
        <v>585</v>
      </c>
      <c r="H16" s="3" t="s">
        <v>586</v>
      </c>
      <c r="I16" s="147" t="s">
        <v>587</v>
      </c>
      <c r="J16" s="3" t="s">
        <v>588</v>
      </c>
    </row>
    <row r="17" spans="1:10" ht="15" customHeight="1">
      <c r="A17" s="4" t="s">
        <v>99</v>
      </c>
      <c r="B17" s="125">
        <v>4093</v>
      </c>
      <c r="C17" s="125">
        <v>4520</v>
      </c>
      <c r="D17" s="125">
        <v>4552</v>
      </c>
      <c r="E17" s="125">
        <v>4228</v>
      </c>
      <c r="F17" s="125">
        <v>4108</v>
      </c>
      <c r="G17" s="126">
        <f>F17/B17*100-100</f>
        <v>0.36647935499634343</v>
      </c>
      <c r="H17" s="127">
        <f>F17/C17*100-100</f>
        <v>-9.1150442477876084</v>
      </c>
      <c r="I17" s="227">
        <f>F17/D17*100-100</f>
        <v>-9.7539543057996525</v>
      </c>
      <c r="J17" s="227">
        <f>F17/E17*100-100</f>
        <v>-2.8382213812677293</v>
      </c>
    </row>
    <row r="18" spans="1:10" ht="15" customHeight="1">
      <c r="A18" s="4" t="s">
        <v>100</v>
      </c>
      <c r="B18" s="125">
        <v>876</v>
      </c>
      <c r="C18" s="125">
        <v>934</v>
      </c>
      <c r="D18" s="125">
        <v>893</v>
      </c>
      <c r="E18" s="125">
        <v>659</v>
      </c>
      <c r="F18" s="125">
        <v>701</v>
      </c>
      <c r="G18" s="126">
        <f t="shared" ref="G18:G25" si="4">F18/B18*100-100</f>
        <v>-19.977168949771681</v>
      </c>
      <c r="H18" s="127">
        <f t="shared" ref="H18:H25" si="5">F18/C18*100-100</f>
        <v>-24.946466809421835</v>
      </c>
      <c r="I18" s="227">
        <f t="shared" ref="I18:I25" si="6">F18/D18*100-100</f>
        <v>-21.500559910414324</v>
      </c>
      <c r="J18" s="227">
        <f t="shared" ref="J18:J25" si="7">F18/E18*100-100</f>
        <v>6.3732928679817888</v>
      </c>
    </row>
    <row r="19" spans="1:10" ht="15" customHeight="1">
      <c r="A19" s="4" t="s">
        <v>101</v>
      </c>
      <c r="B19" s="125">
        <v>651</v>
      </c>
      <c r="C19" s="125">
        <v>667</v>
      </c>
      <c r="D19" s="125">
        <v>685</v>
      </c>
      <c r="E19" s="125">
        <v>473</v>
      </c>
      <c r="F19" s="125">
        <v>497</v>
      </c>
      <c r="G19" s="126">
        <f t="shared" si="4"/>
        <v>-23.655913978494624</v>
      </c>
      <c r="H19" s="127">
        <f t="shared" si="5"/>
        <v>-25.487256371814098</v>
      </c>
      <c r="I19" s="227">
        <f t="shared" si="6"/>
        <v>-27.445255474452551</v>
      </c>
      <c r="J19" s="227">
        <f t="shared" si="7"/>
        <v>5.0739957716701838</v>
      </c>
    </row>
    <row r="20" spans="1:10" ht="15" customHeight="1">
      <c r="A20" s="4" t="s">
        <v>102</v>
      </c>
      <c r="B20" s="125">
        <v>525</v>
      </c>
      <c r="C20" s="125">
        <v>550</v>
      </c>
      <c r="D20" s="125">
        <v>548</v>
      </c>
      <c r="E20" s="125">
        <v>498</v>
      </c>
      <c r="F20" s="125">
        <v>490</v>
      </c>
      <c r="G20" s="126">
        <f t="shared" si="4"/>
        <v>-6.6666666666666714</v>
      </c>
      <c r="H20" s="127">
        <f t="shared" si="5"/>
        <v>-10.909090909090907</v>
      </c>
      <c r="I20" s="227">
        <f t="shared" si="6"/>
        <v>-10.583941605839414</v>
      </c>
      <c r="J20" s="227">
        <f t="shared" si="7"/>
        <v>-1.6064257028112365</v>
      </c>
    </row>
    <row r="21" spans="1:10" ht="15" customHeight="1">
      <c r="A21" s="4" t="s">
        <v>103</v>
      </c>
      <c r="B21" s="125">
        <v>227</v>
      </c>
      <c r="C21" s="125">
        <v>215</v>
      </c>
      <c r="D21" s="125">
        <v>206</v>
      </c>
      <c r="E21" s="125">
        <v>211</v>
      </c>
      <c r="F21" s="125">
        <v>197</v>
      </c>
      <c r="G21" s="126">
        <f t="shared" si="4"/>
        <v>-13.215859030837009</v>
      </c>
      <c r="H21" s="127">
        <f t="shared" si="5"/>
        <v>-8.3720930232558146</v>
      </c>
      <c r="I21" s="227">
        <f t="shared" si="6"/>
        <v>-4.3689320388349557</v>
      </c>
      <c r="J21" s="227">
        <f t="shared" si="7"/>
        <v>-6.6350710900473899</v>
      </c>
    </row>
    <row r="22" spans="1:10" ht="15" customHeight="1">
      <c r="A22" s="4" t="s">
        <v>104</v>
      </c>
      <c r="B22" s="125">
        <v>194</v>
      </c>
      <c r="C22" s="125">
        <v>202</v>
      </c>
      <c r="D22" s="125">
        <v>216</v>
      </c>
      <c r="E22" s="125">
        <v>213</v>
      </c>
      <c r="F22" s="125">
        <v>237</v>
      </c>
      <c r="G22" s="126">
        <f t="shared" si="4"/>
        <v>22.164948453608261</v>
      </c>
      <c r="H22" s="127">
        <f t="shared" si="5"/>
        <v>17.326732673267315</v>
      </c>
      <c r="I22" s="227">
        <f t="shared" si="6"/>
        <v>9.7222222222222285</v>
      </c>
      <c r="J22" s="227">
        <f t="shared" si="7"/>
        <v>11.26760563380283</v>
      </c>
    </row>
    <row r="23" spans="1:10" ht="15" customHeight="1">
      <c r="A23" s="4" t="s">
        <v>105</v>
      </c>
      <c r="B23" s="125">
        <v>93</v>
      </c>
      <c r="C23" s="125">
        <v>99</v>
      </c>
      <c r="D23" s="125">
        <v>110</v>
      </c>
      <c r="E23" s="125">
        <v>107</v>
      </c>
      <c r="F23" s="125">
        <v>104</v>
      </c>
      <c r="G23" s="126">
        <f t="shared" si="4"/>
        <v>11.827956989247298</v>
      </c>
      <c r="H23" s="127">
        <f t="shared" si="5"/>
        <v>5.0505050505050662</v>
      </c>
      <c r="I23" s="227">
        <f t="shared" si="6"/>
        <v>-5.4545454545454533</v>
      </c>
      <c r="J23" s="227">
        <f t="shared" si="7"/>
        <v>-2.8037383177570092</v>
      </c>
    </row>
    <row r="24" spans="1:10" ht="15" customHeight="1">
      <c r="A24" s="4" t="s">
        <v>106</v>
      </c>
      <c r="B24" s="125">
        <v>28</v>
      </c>
      <c r="C24" s="125">
        <v>28</v>
      </c>
      <c r="D24" s="125">
        <v>30</v>
      </c>
      <c r="E24" s="125">
        <v>36</v>
      </c>
      <c r="F24" s="125">
        <v>31</v>
      </c>
      <c r="G24" s="126">
        <f t="shared" si="4"/>
        <v>10.714285714285722</v>
      </c>
      <c r="H24" s="127">
        <f t="shared" si="5"/>
        <v>10.714285714285722</v>
      </c>
      <c r="I24" s="227">
        <f t="shared" si="6"/>
        <v>3.3333333333333428</v>
      </c>
      <c r="J24" s="227">
        <f t="shared" si="7"/>
        <v>-13.888888888888886</v>
      </c>
    </row>
    <row r="25" spans="1:10" ht="15" customHeight="1">
      <c r="A25" s="8" t="s">
        <v>6</v>
      </c>
      <c r="B25" s="9">
        <f>SUM(B17:B24)</f>
        <v>6687</v>
      </c>
      <c r="C25" s="9">
        <f>SUM(C17:C24)</f>
        <v>7215</v>
      </c>
      <c r="D25" s="9">
        <v>7240</v>
      </c>
      <c r="E25" s="9">
        <f>SUM(E17:E24)</f>
        <v>6425</v>
      </c>
      <c r="F25" s="9">
        <f>SUM(F17:F24)</f>
        <v>6365</v>
      </c>
      <c r="G25" s="231">
        <f t="shared" si="4"/>
        <v>-4.8153132944519115</v>
      </c>
      <c r="H25" s="231">
        <f t="shared" si="5"/>
        <v>-11.781011781011784</v>
      </c>
      <c r="I25" s="231">
        <f t="shared" si="6"/>
        <v>-12.085635359116026</v>
      </c>
      <c r="J25" s="231">
        <f t="shared" si="7"/>
        <v>-0.93385214007781769</v>
      </c>
    </row>
    <row r="27" spans="1:10" ht="15" customHeight="1">
      <c r="A27" s="146" t="s">
        <v>13</v>
      </c>
    </row>
    <row r="28" spans="1:10" ht="15" customHeight="1">
      <c r="A28" s="12" t="s">
        <v>98</v>
      </c>
      <c r="B28" s="124">
        <v>2015</v>
      </c>
      <c r="C28" s="124">
        <v>2016</v>
      </c>
      <c r="D28" s="124">
        <v>2017</v>
      </c>
      <c r="E28" s="124">
        <v>2018</v>
      </c>
      <c r="F28" s="124">
        <v>2019</v>
      </c>
      <c r="G28" s="3" t="s">
        <v>585</v>
      </c>
      <c r="H28" s="3" t="s">
        <v>586</v>
      </c>
      <c r="I28" s="147" t="s">
        <v>587</v>
      </c>
      <c r="J28" s="3" t="s">
        <v>588</v>
      </c>
    </row>
    <row r="29" spans="1:10" ht="15" customHeight="1">
      <c r="A29" s="4" t="s">
        <v>99</v>
      </c>
      <c r="B29" s="144">
        <v>730</v>
      </c>
      <c r="C29" s="125">
        <v>793</v>
      </c>
      <c r="D29" s="144">
        <v>737</v>
      </c>
      <c r="E29" s="144">
        <v>678</v>
      </c>
      <c r="F29" s="144">
        <v>636</v>
      </c>
      <c r="G29" s="126">
        <f>F29/B29*100-100</f>
        <v>-12.876712328767127</v>
      </c>
      <c r="H29" s="127">
        <f>F29/C29*100-100</f>
        <v>-19.798234552332914</v>
      </c>
      <c r="I29" s="227">
        <f>F29/D29*100-100</f>
        <v>-13.704206241519685</v>
      </c>
      <c r="J29" s="227">
        <f>F29/E29*100-100</f>
        <v>-6.1946902654867273</v>
      </c>
    </row>
    <row r="30" spans="1:10" ht="15" customHeight="1">
      <c r="A30" s="4" t="s">
        <v>100</v>
      </c>
      <c r="B30" s="144">
        <v>104</v>
      </c>
      <c r="C30" s="125">
        <v>156</v>
      </c>
      <c r="D30" s="144">
        <v>152</v>
      </c>
      <c r="E30" s="144">
        <v>96</v>
      </c>
      <c r="F30" s="144">
        <v>105</v>
      </c>
      <c r="G30" s="126">
        <f t="shared" ref="G30:G37" si="8">F30/B30*100-100</f>
        <v>0.96153846153845279</v>
      </c>
      <c r="H30" s="127">
        <f t="shared" ref="H30:H37" si="9">F30/C30*100-100</f>
        <v>-32.692307692307693</v>
      </c>
      <c r="I30" s="227">
        <f t="shared" ref="I30:I37" si="10">F30/D30*100-100</f>
        <v>-30.921052631578945</v>
      </c>
      <c r="J30" s="227">
        <f t="shared" ref="J30:J37" si="11">F30/E30*100-100</f>
        <v>9.375</v>
      </c>
    </row>
    <row r="31" spans="1:10" ht="15" customHeight="1">
      <c r="A31" s="4" t="s">
        <v>101</v>
      </c>
      <c r="B31" s="144">
        <v>91</v>
      </c>
      <c r="C31" s="125">
        <v>88</v>
      </c>
      <c r="D31" s="144">
        <v>80</v>
      </c>
      <c r="E31" s="144">
        <v>55</v>
      </c>
      <c r="F31" s="144">
        <v>55</v>
      </c>
      <c r="G31" s="126">
        <f t="shared" si="8"/>
        <v>-39.560439560439562</v>
      </c>
      <c r="H31" s="127">
        <f t="shared" si="9"/>
        <v>-37.5</v>
      </c>
      <c r="I31" s="227">
        <f t="shared" si="10"/>
        <v>-31.25</v>
      </c>
      <c r="J31" s="227">
        <f t="shared" si="11"/>
        <v>0</v>
      </c>
    </row>
    <row r="32" spans="1:10" ht="15" customHeight="1">
      <c r="A32" s="4" t="s">
        <v>102</v>
      </c>
      <c r="B32" s="144">
        <v>69</v>
      </c>
      <c r="C32" s="125">
        <v>66</v>
      </c>
      <c r="D32" s="144">
        <v>77</v>
      </c>
      <c r="E32" s="144">
        <v>62</v>
      </c>
      <c r="F32" s="144">
        <v>68</v>
      </c>
      <c r="G32" s="126">
        <f t="shared" si="8"/>
        <v>-1.4492753623188293</v>
      </c>
      <c r="H32" s="127">
        <f t="shared" si="9"/>
        <v>3.0303030303030312</v>
      </c>
      <c r="I32" s="227">
        <f t="shared" si="10"/>
        <v>-11.688311688311686</v>
      </c>
      <c r="J32" s="227">
        <f t="shared" si="11"/>
        <v>9.6774193548387046</v>
      </c>
    </row>
    <row r="33" spans="1:10" ht="15" customHeight="1">
      <c r="A33" s="4" t="s">
        <v>103</v>
      </c>
      <c r="B33" s="144">
        <v>35</v>
      </c>
      <c r="C33" s="125">
        <v>42</v>
      </c>
      <c r="D33" s="144">
        <v>37</v>
      </c>
      <c r="E33" s="144">
        <v>37</v>
      </c>
      <c r="F33" s="144">
        <v>38</v>
      </c>
      <c r="G33" s="126">
        <f t="shared" si="8"/>
        <v>8.5714285714285694</v>
      </c>
      <c r="H33" s="127">
        <f t="shared" si="9"/>
        <v>-9.5238095238095184</v>
      </c>
      <c r="I33" s="227">
        <f t="shared" si="10"/>
        <v>2.7027027027026946</v>
      </c>
      <c r="J33" s="227">
        <f t="shared" si="11"/>
        <v>2.7027027027026946</v>
      </c>
    </row>
    <row r="34" spans="1:10" ht="15" customHeight="1">
      <c r="A34" s="4" t="s">
        <v>104</v>
      </c>
      <c r="B34" s="144">
        <v>49</v>
      </c>
      <c r="C34" s="125">
        <v>40</v>
      </c>
      <c r="D34" s="144">
        <v>40</v>
      </c>
      <c r="E34" s="144">
        <v>38</v>
      </c>
      <c r="F34" s="144">
        <v>37</v>
      </c>
      <c r="G34" s="126">
        <f t="shared" si="8"/>
        <v>-24.489795918367349</v>
      </c>
      <c r="H34" s="127">
        <f t="shared" si="9"/>
        <v>-7.5</v>
      </c>
      <c r="I34" s="227">
        <f t="shared" si="10"/>
        <v>-7.5</v>
      </c>
      <c r="J34" s="227">
        <f t="shared" si="11"/>
        <v>-2.6315789473684248</v>
      </c>
    </row>
    <row r="35" spans="1:10" ht="15" customHeight="1">
      <c r="A35" s="4" t="s">
        <v>105</v>
      </c>
      <c r="B35" s="144">
        <v>12</v>
      </c>
      <c r="C35" s="125">
        <v>18</v>
      </c>
      <c r="D35" s="144">
        <v>19</v>
      </c>
      <c r="E35" s="144">
        <v>22</v>
      </c>
      <c r="F35" s="144">
        <v>15</v>
      </c>
      <c r="G35" s="126">
        <f t="shared" si="8"/>
        <v>25</v>
      </c>
      <c r="H35" s="127">
        <f t="shared" si="9"/>
        <v>-16.666666666666657</v>
      </c>
      <c r="I35" s="227">
        <f t="shared" si="10"/>
        <v>-21.05263157894737</v>
      </c>
      <c r="J35" s="227">
        <f t="shared" si="11"/>
        <v>-31.818181818181827</v>
      </c>
    </row>
    <row r="36" spans="1:10" ht="15" customHeight="1">
      <c r="A36" s="4" t="s">
        <v>106</v>
      </c>
      <c r="B36" s="144">
        <v>5</v>
      </c>
      <c r="C36" s="125">
        <v>2</v>
      </c>
      <c r="D36" s="144">
        <v>5</v>
      </c>
      <c r="E36" s="144">
        <v>4</v>
      </c>
      <c r="F36" s="144">
        <v>7</v>
      </c>
      <c r="G36" s="126">
        <f t="shared" si="8"/>
        <v>40</v>
      </c>
      <c r="H36" s="127">
        <f t="shared" si="9"/>
        <v>250</v>
      </c>
      <c r="I36" s="227">
        <f t="shared" si="10"/>
        <v>40</v>
      </c>
      <c r="J36" s="227">
        <f t="shared" si="11"/>
        <v>75</v>
      </c>
    </row>
    <row r="37" spans="1:10" ht="15" customHeight="1">
      <c r="A37" s="8" t="s">
        <v>6</v>
      </c>
      <c r="B37" s="9">
        <f>SUM(B29:B36)</f>
        <v>1095</v>
      </c>
      <c r="C37" s="9">
        <f>SUM(C29:C36)</f>
        <v>1205</v>
      </c>
      <c r="D37" s="9">
        <v>1147</v>
      </c>
      <c r="E37" s="9">
        <f>SUM(E29:E36)</f>
        <v>992</v>
      </c>
      <c r="F37" s="9">
        <f>SUM(F29:F36)</f>
        <v>961</v>
      </c>
      <c r="G37" s="231">
        <f t="shared" si="8"/>
        <v>-12.237442922374427</v>
      </c>
      <c r="H37" s="231">
        <f t="shared" si="9"/>
        <v>-20.248962655601659</v>
      </c>
      <c r="I37" s="231">
        <f t="shared" si="10"/>
        <v>-16.21621621621621</v>
      </c>
      <c r="J37" s="231">
        <f t="shared" si="11"/>
        <v>-3.125</v>
      </c>
    </row>
    <row r="39" spans="1:10" ht="15" customHeight="1">
      <c r="A39" s="146" t="s">
        <v>10</v>
      </c>
    </row>
    <row r="40" spans="1:10" ht="15" customHeight="1">
      <c r="A40" s="12" t="s">
        <v>98</v>
      </c>
      <c r="B40" s="124">
        <v>2015</v>
      </c>
      <c r="C40" s="124">
        <v>2016</v>
      </c>
      <c r="D40" s="124">
        <v>2017</v>
      </c>
      <c r="E40" s="124">
        <v>2018</v>
      </c>
      <c r="F40" s="124">
        <v>2019</v>
      </c>
      <c r="G40" s="3" t="s">
        <v>585</v>
      </c>
      <c r="H40" s="3" t="s">
        <v>586</v>
      </c>
      <c r="I40" s="147" t="s">
        <v>587</v>
      </c>
      <c r="J40" s="3" t="s">
        <v>588</v>
      </c>
    </row>
    <row r="41" spans="1:10" ht="15" customHeight="1">
      <c r="A41" s="4" t="s">
        <v>99</v>
      </c>
      <c r="B41" s="144">
        <v>4832</v>
      </c>
      <c r="C41" s="125">
        <v>4314</v>
      </c>
      <c r="D41" s="144">
        <v>4179</v>
      </c>
      <c r="E41" s="144">
        <v>3837</v>
      </c>
      <c r="F41" s="144">
        <v>4322</v>
      </c>
      <c r="G41" s="126">
        <f>F41/B41*100-100</f>
        <v>-10.55463576158941</v>
      </c>
      <c r="H41" s="127">
        <f>F41/C41*100-100</f>
        <v>0.185442744552617</v>
      </c>
      <c r="I41" s="227">
        <f>F41/D41*100-100</f>
        <v>3.4218712610672384</v>
      </c>
      <c r="J41" s="227">
        <f>F41/E41*100-100</f>
        <v>12.640083398488414</v>
      </c>
    </row>
    <row r="42" spans="1:10" ht="15" customHeight="1">
      <c r="A42" s="4" t="s">
        <v>100</v>
      </c>
      <c r="B42" s="144">
        <v>977</v>
      </c>
      <c r="C42" s="125">
        <v>939</v>
      </c>
      <c r="D42" s="144">
        <v>928</v>
      </c>
      <c r="E42" s="144">
        <v>597</v>
      </c>
      <c r="F42" s="144">
        <v>663</v>
      </c>
      <c r="G42" s="126">
        <f t="shared" ref="G42:G49" si="12">F42/B42*100-100</f>
        <v>-32.139201637666332</v>
      </c>
      <c r="H42" s="127">
        <f t="shared" ref="H42:H49" si="13">F42/C42*100-100</f>
        <v>-29.392971246006397</v>
      </c>
      <c r="I42" s="227">
        <f t="shared" ref="I42:I49" si="14">F42/D42*100-100</f>
        <v>-28.556034482758619</v>
      </c>
      <c r="J42" s="227">
        <f t="shared" ref="J42:J49" si="15">F42/E42*100-100</f>
        <v>11.05527638190955</v>
      </c>
    </row>
    <row r="43" spans="1:10" ht="15" customHeight="1">
      <c r="A43" s="4" t="s">
        <v>101</v>
      </c>
      <c r="B43" s="144">
        <v>701</v>
      </c>
      <c r="C43" s="125">
        <v>704</v>
      </c>
      <c r="D43" s="144">
        <v>678</v>
      </c>
      <c r="E43" s="144">
        <v>427</v>
      </c>
      <c r="F43" s="144">
        <v>490</v>
      </c>
      <c r="G43" s="126">
        <f t="shared" si="12"/>
        <v>-30.099857346647653</v>
      </c>
      <c r="H43" s="127">
        <f t="shared" si="13"/>
        <v>-30.397727272727266</v>
      </c>
      <c r="I43" s="227">
        <f t="shared" si="14"/>
        <v>-27.728613569321539</v>
      </c>
      <c r="J43" s="227">
        <f t="shared" si="15"/>
        <v>14.754098360655732</v>
      </c>
    </row>
    <row r="44" spans="1:10" ht="15" customHeight="1">
      <c r="A44" s="4" t="s">
        <v>102</v>
      </c>
      <c r="B44" s="144">
        <v>618</v>
      </c>
      <c r="C44" s="125">
        <v>639</v>
      </c>
      <c r="D44" s="144">
        <v>624</v>
      </c>
      <c r="E44" s="144">
        <v>614</v>
      </c>
      <c r="F44" s="144">
        <v>557</v>
      </c>
      <c r="G44" s="126">
        <f t="shared" si="12"/>
        <v>-9.8705501618123037</v>
      </c>
      <c r="H44" s="127">
        <f t="shared" si="13"/>
        <v>-12.832550860719877</v>
      </c>
      <c r="I44" s="227">
        <f t="shared" si="14"/>
        <v>-10.737179487179489</v>
      </c>
      <c r="J44" s="227">
        <f t="shared" si="15"/>
        <v>-9.2833876221498457</v>
      </c>
    </row>
    <row r="45" spans="1:10" ht="15" customHeight="1">
      <c r="A45" s="4" t="s">
        <v>103</v>
      </c>
      <c r="B45" s="144">
        <v>241</v>
      </c>
      <c r="C45" s="125">
        <v>271</v>
      </c>
      <c r="D45" s="144">
        <v>285</v>
      </c>
      <c r="E45" s="144">
        <v>277</v>
      </c>
      <c r="F45" s="144">
        <v>271</v>
      </c>
      <c r="G45" s="126">
        <f t="shared" si="12"/>
        <v>12.448132780082986</v>
      </c>
      <c r="H45" s="127">
        <f t="shared" si="13"/>
        <v>0</v>
      </c>
      <c r="I45" s="227">
        <f t="shared" si="14"/>
        <v>-4.9122807017543835</v>
      </c>
      <c r="J45" s="227">
        <f t="shared" si="15"/>
        <v>-2.1660649819494608</v>
      </c>
    </row>
    <row r="46" spans="1:10" ht="15" customHeight="1">
      <c r="A46" s="4" t="s">
        <v>104</v>
      </c>
      <c r="B46" s="144">
        <v>221</v>
      </c>
      <c r="C46" s="125">
        <v>220</v>
      </c>
      <c r="D46" s="144">
        <v>245</v>
      </c>
      <c r="E46" s="144">
        <v>243</v>
      </c>
      <c r="F46" s="144">
        <v>247</v>
      </c>
      <c r="G46" s="126">
        <f t="shared" si="12"/>
        <v>11.764705882352942</v>
      </c>
      <c r="H46" s="127">
        <f t="shared" si="13"/>
        <v>12.27272727272728</v>
      </c>
      <c r="I46" s="227">
        <f t="shared" si="14"/>
        <v>0.81632653061225824</v>
      </c>
      <c r="J46" s="227">
        <f t="shared" si="15"/>
        <v>1.6460905349794217</v>
      </c>
    </row>
    <row r="47" spans="1:10" ht="15" customHeight="1">
      <c r="A47" s="4" t="s">
        <v>105</v>
      </c>
      <c r="B47" s="144">
        <v>98</v>
      </c>
      <c r="C47" s="125">
        <v>101</v>
      </c>
      <c r="D47" s="144">
        <v>104</v>
      </c>
      <c r="E47" s="144">
        <v>111</v>
      </c>
      <c r="F47" s="144">
        <v>118</v>
      </c>
      <c r="G47" s="126">
        <f t="shared" si="12"/>
        <v>20.408163265306129</v>
      </c>
      <c r="H47" s="127">
        <f t="shared" si="13"/>
        <v>16.831683168316829</v>
      </c>
      <c r="I47" s="227">
        <f t="shared" si="14"/>
        <v>13.461538461538453</v>
      </c>
      <c r="J47" s="227">
        <f t="shared" si="15"/>
        <v>6.3063063063063112</v>
      </c>
    </row>
    <row r="48" spans="1:10" ht="15" customHeight="1">
      <c r="A48" s="4" t="s">
        <v>106</v>
      </c>
      <c r="B48" s="144">
        <v>41</v>
      </c>
      <c r="C48" s="125">
        <v>38</v>
      </c>
      <c r="D48" s="144">
        <v>44</v>
      </c>
      <c r="E48" s="144">
        <v>48</v>
      </c>
      <c r="F48" s="144">
        <v>45</v>
      </c>
      <c r="G48" s="126">
        <f t="shared" si="12"/>
        <v>9.7560975609756184</v>
      </c>
      <c r="H48" s="127">
        <f t="shared" si="13"/>
        <v>18.421052631578931</v>
      </c>
      <c r="I48" s="227">
        <f t="shared" si="14"/>
        <v>2.2727272727272663</v>
      </c>
      <c r="J48" s="227">
        <f t="shared" si="15"/>
        <v>-6.25</v>
      </c>
    </row>
    <row r="49" spans="1:10" ht="15" customHeight="1">
      <c r="A49" s="8" t="s">
        <v>6</v>
      </c>
      <c r="B49" s="9">
        <f>SUM(B41:B48)</f>
        <v>7729</v>
      </c>
      <c r="C49" s="9">
        <f>SUM(C41:C48)</f>
        <v>7226</v>
      </c>
      <c r="D49" s="9">
        <v>7087</v>
      </c>
      <c r="E49" s="9">
        <f>SUM(E41:E48)</f>
        <v>6154</v>
      </c>
      <c r="F49" s="9">
        <f>SUM(F41:F48)</f>
        <v>6713</v>
      </c>
      <c r="G49" s="231">
        <f t="shared" si="12"/>
        <v>-13.145296933626611</v>
      </c>
      <c r="H49" s="231">
        <f t="shared" si="13"/>
        <v>-7.099363409908662</v>
      </c>
      <c r="I49" s="231">
        <f t="shared" si="14"/>
        <v>-5.2772682376181734</v>
      </c>
      <c r="J49" s="231">
        <f t="shared" si="15"/>
        <v>9.0835229119272043</v>
      </c>
    </row>
    <row r="51" spans="1:10" ht="15" customHeight="1">
      <c r="A51" s="146" t="s">
        <v>11</v>
      </c>
    </row>
    <row r="52" spans="1:10" ht="15" customHeight="1">
      <c r="A52" s="12" t="s">
        <v>98</v>
      </c>
      <c r="B52" s="124">
        <v>2015</v>
      </c>
      <c r="C52" s="124">
        <v>2016</v>
      </c>
      <c r="D52" s="124">
        <v>2017</v>
      </c>
      <c r="E52" s="124">
        <v>2018</v>
      </c>
      <c r="F52" s="124">
        <v>2019</v>
      </c>
      <c r="G52" s="3" t="s">
        <v>585</v>
      </c>
      <c r="H52" s="3" t="s">
        <v>586</v>
      </c>
      <c r="I52" s="147" t="s">
        <v>587</v>
      </c>
      <c r="J52" s="3" t="s">
        <v>588</v>
      </c>
    </row>
    <row r="53" spans="1:10" ht="15" customHeight="1">
      <c r="A53" s="4" t="s">
        <v>99</v>
      </c>
      <c r="B53" s="144">
        <v>3970</v>
      </c>
      <c r="C53" s="125">
        <v>4109</v>
      </c>
      <c r="D53" s="144">
        <v>3959</v>
      </c>
      <c r="E53" s="144">
        <v>3745</v>
      </c>
      <c r="F53" s="144">
        <v>3716</v>
      </c>
      <c r="G53" s="126">
        <f>F53/B53*100-100</f>
        <v>-6.3979848866498799</v>
      </c>
      <c r="H53" s="127">
        <f>F53/C53*100-100</f>
        <v>-9.5643708931613531</v>
      </c>
      <c r="I53" s="227">
        <f>F53/D53*100-100</f>
        <v>-6.1379136145491344</v>
      </c>
      <c r="J53" s="227">
        <f>F53/E53*100-100</f>
        <v>-0.77436582109478991</v>
      </c>
    </row>
    <row r="54" spans="1:10" ht="15" customHeight="1">
      <c r="A54" s="4" t="s">
        <v>100</v>
      </c>
      <c r="B54" s="144">
        <v>687</v>
      </c>
      <c r="C54" s="125">
        <v>663</v>
      </c>
      <c r="D54" s="144">
        <v>643</v>
      </c>
      <c r="E54" s="144">
        <v>488</v>
      </c>
      <c r="F54" s="144">
        <v>481</v>
      </c>
      <c r="G54" s="126">
        <f t="shared" ref="G54:G61" si="16">F54/B54*100-100</f>
        <v>-29.985443959243085</v>
      </c>
      <c r="H54" s="127">
        <f t="shared" ref="H54:H61" si="17">F54/C54*100-100</f>
        <v>-27.450980392156865</v>
      </c>
      <c r="I54" s="227">
        <f t="shared" ref="I54:I61" si="18">F54/D54*100-100</f>
        <v>-25.194401244167963</v>
      </c>
      <c r="J54" s="227">
        <f t="shared" ref="J54:J61" si="19">F54/E54*100-100</f>
        <v>-1.4344262295082046</v>
      </c>
    </row>
    <row r="55" spans="1:10" ht="15" customHeight="1">
      <c r="A55" s="4" t="s">
        <v>101</v>
      </c>
      <c r="B55" s="144">
        <v>421</v>
      </c>
      <c r="C55" s="125">
        <v>425</v>
      </c>
      <c r="D55" s="144">
        <v>392</v>
      </c>
      <c r="E55" s="144">
        <v>295</v>
      </c>
      <c r="F55" s="144">
        <v>291</v>
      </c>
      <c r="G55" s="126">
        <f t="shared" si="16"/>
        <v>-30.878859857482183</v>
      </c>
      <c r="H55" s="127">
        <f t="shared" si="17"/>
        <v>-31.529411764705884</v>
      </c>
      <c r="I55" s="227">
        <f t="shared" si="18"/>
        <v>-25.765306122448976</v>
      </c>
      <c r="J55" s="227">
        <f t="shared" si="19"/>
        <v>-1.3559322033898269</v>
      </c>
    </row>
    <row r="56" spans="1:10" ht="15" customHeight="1">
      <c r="A56" s="4" t="s">
        <v>102</v>
      </c>
      <c r="B56" s="144">
        <v>247</v>
      </c>
      <c r="C56" s="125">
        <v>262</v>
      </c>
      <c r="D56" s="144">
        <v>279</v>
      </c>
      <c r="E56" s="144">
        <v>265</v>
      </c>
      <c r="F56" s="144">
        <v>252</v>
      </c>
      <c r="G56" s="126">
        <f t="shared" si="16"/>
        <v>2.0242914979757103</v>
      </c>
      <c r="H56" s="127">
        <f t="shared" si="17"/>
        <v>-3.8167938931297698</v>
      </c>
      <c r="I56" s="227">
        <f t="shared" si="18"/>
        <v>-9.6774193548387188</v>
      </c>
      <c r="J56" s="227">
        <f t="shared" si="19"/>
        <v>-4.9056603773584868</v>
      </c>
    </row>
    <row r="57" spans="1:10" ht="15" customHeight="1">
      <c r="A57" s="4" t="s">
        <v>103</v>
      </c>
      <c r="B57" s="144">
        <v>100</v>
      </c>
      <c r="C57" s="125">
        <v>102</v>
      </c>
      <c r="D57" s="144">
        <v>104</v>
      </c>
      <c r="E57" s="144">
        <v>113</v>
      </c>
      <c r="F57" s="144">
        <v>112</v>
      </c>
      <c r="G57" s="126">
        <f t="shared" si="16"/>
        <v>12.000000000000014</v>
      </c>
      <c r="H57" s="127">
        <f t="shared" si="17"/>
        <v>9.8039215686274588</v>
      </c>
      <c r="I57" s="227">
        <f t="shared" si="18"/>
        <v>7.6923076923076934</v>
      </c>
      <c r="J57" s="227">
        <f t="shared" si="19"/>
        <v>-0.88495575221239164</v>
      </c>
    </row>
    <row r="58" spans="1:10" ht="15" customHeight="1">
      <c r="A58" s="4" t="s">
        <v>104</v>
      </c>
      <c r="B58" s="144">
        <v>111</v>
      </c>
      <c r="C58" s="125">
        <v>106</v>
      </c>
      <c r="D58" s="144">
        <v>96</v>
      </c>
      <c r="E58" s="144">
        <v>92</v>
      </c>
      <c r="F58" s="144">
        <v>89</v>
      </c>
      <c r="G58" s="126">
        <f t="shared" si="16"/>
        <v>-19.819819819819813</v>
      </c>
      <c r="H58" s="127">
        <f t="shared" si="17"/>
        <v>-16.037735849056602</v>
      </c>
      <c r="I58" s="227">
        <f t="shared" si="18"/>
        <v>-7.2916666666666572</v>
      </c>
      <c r="J58" s="227">
        <f t="shared" si="19"/>
        <v>-3.2608695652173907</v>
      </c>
    </row>
    <row r="59" spans="1:10" ht="15" customHeight="1">
      <c r="A59" s="4" t="s">
        <v>105</v>
      </c>
      <c r="B59" s="144">
        <v>41</v>
      </c>
      <c r="C59" s="125">
        <v>44</v>
      </c>
      <c r="D59" s="144">
        <v>47</v>
      </c>
      <c r="E59" s="144">
        <v>50</v>
      </c>
      <c r="F59" s="144">
        <v>44</v>
      </c>
      <c r="G59" s="126">
        <f t="shared" si="16"/>
        <v>7.3170731707317174</v>
      </c>
      <c r="H59" s="127">
        <f t="shared" si="17"/>
        <v>0</v>
      </c>
      <c r="I59" s="227">
        <f t="shared" si="18"/>
        <v>-6.3829787234042499</v>
      </c>
      <c r="J59" s="227">
        <f t="shared" si="19"/>
        <v>-12</v>
      </c>
    </row>
    <row r="60" spans="1:10" ht="15" customHeight="1">
      <c r="A60" s="4" t="s">
        <v>106</v>
      </c>
      <c r="B60" s="144">
        <v>15</v>
      </c>
      <c r="C60" s="125">
        <v>16</v>
      </c>
      <c r="D60" s="144">
        <v>19</v>
      </c>
      <c r="E60" s="144">
        <v>19</v>
      </c>
      <c r="F60" s="144">
        <v>22</v>
      </c>
      <c r="G60" s="126">
        <f t="shared" si="16"/>
        <v>46.666666666666657</v>
      </c>
      <c r="H60" s="127">
        <f t="shared" si="17"/>
        <v>37.5</v>
      </c>
      <c r="I60" s="227">
        <f t="shared" si="18"/>
        <v>15.789473684210535</v>
      </c>
      <c r="J60" s="227">
        <f t="shared" si="19"/>
        <v>15.789473684210535</v>
      </c>
    </row>
    <row r="61" spans="1:10" ht="15" customHeight="1">
      <c r="A61" s="8" t="s">
        <v>6</v>
      </c>
      <c r="B61" s="9">
        <f>SUM(B53:B60)</f>
        <v>5592</v>
      </c>
      <c r="C61" s="9">
        <f>SUM(C53:C60)</f>
        <v>5727</v>
      </c>
      <c r="D61" s="9">
        <v>5539</v>
      </c>
      <c r="E61" s="9">
        <f>SUM(E53:E60)</f>
        <v>5067</v>
      </c>
      <c r="F61" s="9">
        <f>SUM(F53:F60)</f>
        <v>5007</v>
      </c>
      <c r="G61" s="231">
        <f t="shared" si="16"/>
        <v>-10.461373390557938</v>
      </c>
      <c r="H61" s="231">
        <f t="shared" si="17"/>
        <v>-12.572027239392341</v>
      </c>
      <c r="I61" s="231">
        <f t="shared" si="18"/>
        <v>-9.604621772883192</v>
      </c>
      <c r="J61" s="231">
        <f t="shared" si="19"/>
        <v>-1.1841326228537667</v>
      </c>
    </row>
    <row r="63" spans="1:10" ht="15" customHeight="1">
      <c r="A63" s="146" t="s">
        <v>8</v>
      </c>
    </row>
    <row r="64" spans="1:10" ht="15" customHeight="1">
      <c r="A64" s="12" t="s">
        <v>98</v>
      </c>
      <c r="B64" s="124">
        <v>2015</v>
      </c>
      <c r="C64" s="124">
        <v>2016</v>
      </c>
      <c r="D64" s="124">
        <v>2017</v>
      </c>
      <c r="E64" s="124">
        <v>2018</v>
      </c>
      <c r="F64" s="124">
        <v>2019</v>
      </c>
      <c r="G64" s="3" t="s">
        <v>585</v>
      </c>
      <c r="H64" s="3" t="s">
        <v>586</v>
      </c>
      <c r="I64" s="147" t="s">
        <v>587</v>
      </c>
      <c r="J64" s="3" t="s">
        <v>588</v>
      </c>
    </row>
    <row r="65" spans="1:10" ht="15" customHeight="1">
      <c r="A65" s="4" t="s">
        <v>99</v>
      </c>
      <c r="B65" s="144">
        <v>4693</v>
      </c>
      <c r="C65" s="125">
        <v>4618</v>
      </c>
      <c r="D65" s="144">
        <v>4591</v>
      </c>
      <c r="E65" s="144">
        <v>4096</v>
      </c>
      <c r="F65" s="144">
        <v>4116</v>
      </c>
      <c r="G65" s="126">
        <f>F65/B65*100-100</f>
        <v>-12.294907308757715</v>
      </c>
      <c r="H65" s="127">
        <f>F65/C65*100-100</f>
        <v>-10.870506712862721</v>
      </c>
      <c r="I65" s="227">
        <f>F65/D65*100-100</f>
        <v>-10.346329775648016</v>
      </c>
      <c r="J65" s="227">
        <f>F65/E65*100-100</f>
        <v>0.48828125</v>
      </c>
    </row>
    <row r="66" spans="1:10" ht="15" customHeight="1">
      <c r="A66" s="4" t="s">
        <v>100</v>
      </c>
      <c r="B66" s="144">
        <v>1084</v>
      </c>
      <c r="C66" s="125">
        <v>1053</v>
      </c>
      <c r="D66" s="144">
        <v>1015</v>
      </c>
      <c r="E66" s="144">
        <v>823</v>
      </c>
      <c r="F66" s="144">
        <v>816</v>
      </c>
      <c r="G66" s="126">
        <f t="shared" ref="G66:G73" si="20">F66/B66*100-100</f>
        <v>-24.723247232472318</v>
      </c>
      <c r="H66" s="127">
        <f t="shared" ref="H66:H73" si="21">F66/C66*100-100</f>
        <v>-22.507122507122517</v>
      </c>
      <c r="I66" s="227">
        <f t="shared" ref="I66:I73" si="22">F66/D66*100-100</f>
        <v>-19.605911330049267</v>
      </c>
      <c r="J66" s="227">
        <f t="shared" ref="J66:J73" si="23">F66/E66*100-100</f>
        <v>-0.85054678007290363</v>
      </c>
    </row>
    <row r="67" spans="1:10" ht="15" customHeight="1">
      <c r="A67" s="4" t="s">
        <v>101</v>
      </c>
      <c r="B67" s="144">
        <v>861</v>
      </c>
      <c r="C67" s="125">
        <v>812</v>
      </c>
      <c r="D67" s="144">
        <v>850</v>
      </c>
      <c r="E67" s="144">
        <v>584</v>
      </c>
      <c r="F67" s="144">
        <v>576</v>
      </c>
      <c r="G67" s="126">
        <f t="shared" si="20"/>
        <v>-33.101045296167243</v>
      </c>
      <c r="H67" s="127">
        <f t="shared" si="21"/>
        <v>-29.064039408866989</v>
      </c>
      <c r="I67" s="227">
        <f t="shared" si="22"/>
        <v>-32.235294117647058</v>
      </c>
      <c r="J67" s="227">
        <f t="shared" si="23"/>
        <v>-1.3698630136986338</v>
      </c>
    </row>
    <row r="68" spans="1:10" ht="15" customHeight="1">
      <c r="A68" s="4" t="s">
        <v>102</v>
      </c>
      <c r="B68" s="144">
        <v>773</v>
      </c>
      <c r="C68" s="125">
        <v>775</v>
      </c>
      <c r="D68" s="144">
        <v>756</v>
      </c>
      <c r="E68" s="144">
        <v>688</v>
      </c>
      <c r="F68" s="144">
        <v>680</v>
      </c>
      <c r="G68" s="126">
        <f t="shared" si="20"/>
        <v>-12.031047865459257</v>
      </c>
      <c r="H68" s="127">
        <f t="shared" si="21"/>
        <v>-12.258064516129025</v>
      </c>
      <c r="I68" s="227">
        <f t="shared" si="22"/>
        <v>-10.052910052910065</v>
      </c>
      <c r="J68" s="227">
        <f t="shared" si="23"/>
        <v>-1.1627906976744242</v>
      </c>
    </row>
    <row r="69" spans="1:10" ht="15" customHeight="1">
      <c r="A69" s="4" t="s">
        <v>103</v>
      </c>
      <c r="B69" s="144">
        <v>306</v>
      </c>
      <c r="C69" s="125">
        <v>322</v>
      </c>
      <c r="D69" s="144">
        <v>351</v>
      </c>
      <c r="E69" s="144">
        <v>335</v>
      </c>
      <c r="F69" s="144">
        <v>332</v>
      </c>
      <c r="G69" s="126">
        <f t="shared" si="20"/>
        <v>8.4967320261437891</v>
      </c>
      <c r="H69" s="127">
        <f t="shared" si="21"/>
        <v>3.1055900621118013</v>
      </c>
      <c r="I69" s="227">
        <f t="shared" si="22"/>
        <v>-5.4131054131054128</v>
      </c>
      <c r="J69" s="227">
        <f t="shared" si="23"/>
        <v>-0.89552238805970319</v>
      </c>
    </row>
    <row r="70" spans="1:10" ht="15" customHeight="1">
      <c r="A70" s="4" t="s">
        <v>104</v>
      </c>
      <c r="B70" s="144">
        <v>342</v>
      </c>
      <c r="C70" s="125">
        <v>331</v>
      </c>
      <c r="D70" s="144">
        <v>329</v>
      </c>
      <c r="E70" s="144">
        <v>339</v>
      </c>
      <c r="F70" s="144">
        <v>321</v>
      </c>
      <c r="G70" s="126">
        <f t="shared" si="20"/>
        <v>-6.1403508771929864</v>
      </c>
      <c r="H70" s="127">
        <f t="shared" si="21"/>
        <v>-3.021148036253777</v>
      </c>
      <c r="I70" s="227">
        <f t="shared" si="22"/>
        <v>-2.431610942249236</v>
      </c>
      <c r="J70" s="227">
        <f t="shared" si="23"/>
        <v>-5.3097345132743357</v>
      </c>
    </row>
    <row r="71" spans="1:10" ht="15" customHeight="1">
      <c r="A71" s="4" t="s">
        <v>105</v>
      </c>
      <c r="B71" s="144">
        <v>156</v>
      </c>
      <c r="C71" s="125">
        <v>166</v>
      </c>
      <c r="D71" s="144">
        <v>175</v>
      </c>
      <c r="E71" s="144">
        <v>171</v>
      </c>
      <c r="F71" s="144">
        <v>179</v>
      </c>
      <c r="G71" s="126">
        <f t="shared" si="20"/>
        <v>14.743589743589737</v>
      </c>
      <c r="H71" s="127">
        <f t="shared" si="21"/>
        <v>7.8313253012048278</v>
      </c>
      <c r="I71" s="227">
        <f t="shared" si="22"/>
        <v>2.2857142857142918</v>
      </c>
      <c r="J71" s="227">
        <f t="shared" si="23"/>
        <v>4.6783625730994203</v>
      </c>
    </row>
    <row r="72" spans="1:10" ht="15" customHeight="1">
      <c r="A72" s="4" t="s">
        <v>106</v>
      </c>
      <c r="B72" s="144">
        <v>61</v>
      </c>
      <c r="C72" s="125">
        <v>60</v>
      </c>
      <c r="D72" s="144">
        <v>62</v>
      </c>
      <c r="E72" s="144">
        <v>63</v>
      </c>
      <c r="F72" s="144">
        <v>60</v>
      </c>
      <c r="G72" s="126">
        <f t="shared" si="20"/>
        <v>-1.6393442622950829</v>
      </c>
      <c r="H72" s="127">
        <f t="shared" si="21"/>
        <v>0</v>
      </c>
      <c r="I72" s="227">
        <f t="shared" si="22"/>
        <v>-3.2258064516128968</v>
      </c>
      <c r="J72" s="227">
        <f t="shared" si="23"/>
        <v>-4.7619047619047734</v>
      </c>
    </row>
    <row r="73" spans="1:10" ht="15" customHeight="1">
      <c r="A73" s="8" t="s">
        <v>6</v>
      </c>
      <c r="B73" s="9">
        <f>SUM(B65:B72)</f>
        <v>8276</v>
      </c>
      <c r="C73" s="9">
        <f>SUM(C65:C72)</f>
        <v>8137</v>
      </c>
      <c r="D73" s="9">
        <v>8129</v>
      </c>
      <c r="E73" s="9">
        <f>SUM(E65:E72)</f>
        <v>7099</v>
      </c>
      <c r="F73" s="9">
        <f>SUM(F65:F72)</f>
        <v>7080</v>
      </c>
      <c r="G73" s="231">
        <f t="shared" si="20"/>
        <v>-14.451425809569841</v>
      </c>
      <c r="H73" s="231">
        <f t="shared" si="21"/>
        <v>-12.99004547130393</v>
      </c>
      <c r="I73" s="231">
        <f t="shared" si="22"/>
        <v>-12.904416287366217</v>
      </c>
      <c r="J73" s="231">
        <f t="shared" si="23"/>
        <v>-0.26764333004648222</v>
      </c>
    </row>
    <row r="75" spans="1:10" ht="15" customHeight="1">
      <c r="A75" s="146" t="s">
        <v>7</v>
      </c>
    </row>
    <row r="76" spans="1:10" ht="15" customHeight="1">
      <c r="A76" s="12" t="s">
        <v>98</v>
      </c>
      <c r="B76" s="124">
        <v>2015</v>
      </c>
      <c r="C76" s="124">
        <v>2016</v>
      </c>
      <c r="D76" s="124">
        <v>2017</v>
      </c>
      <c r="E76" s="124">
        <v>2018</v>
      </c>
      <c r="F76" s="124">
        <v>2019</v>
      </c>
      <c r="G76" s="3" t="s">
        <v>585</v>
      </c>
      <c r="H76" s="3" t="s">
        <v>586</v>
      </c>
      <c r="I76" s="147" t="s">
        <v>587</v>
      </c>
      <c r="J76" s="3" t="s">
        <v>588</v>
      </c>
    </row>
    <row r="77" spans="1:10" ht="15" customHeight="1">
      <c r="A77" s="4" t="s">
        <v>99</v>
      </c>
      <c r="B77" s="144">
        <v>3845</v>
      </c>
      <c r="C77" s="125">
        <v>3877</v>
      </c>
      <c r="D77" s="144">
        <v>3886</v>
      </c>
      <c r="E77" s="144">
        <v>3563</v>
      </c>
      <c r="F77" s="144">
        <v>3825</v>
      </c>
      <c r="G77" s="126">
        <f>F77/B77*100-100</f>
        <v>-0.52015604681405136</v>
      </c>
      <c r="H77" s="127">
        <f>F77/C77*100-100</f>
        <v>-1.3412432293009999</v>
      </c>
      <c r="I77" s="227">
        <f>F77/D77*100-100</f>
        <v>-1.5697375193000482</v>
      </c>
      <c r="J77" s="227">
        <f>F77/E77*100-100</f>
        <v>7.3533539152399641</v>
      </c>
    </row>
    <row r="78" spans="1:10" ht="15" customHeight="1">
      <c r="A78" s="4" t="s">
        <v>100</v>
      </c>
      <c r="B78" s="144">
        <v>785</v>
      </c>
      <c r="C78" s="125">
        <v>787</v>
      </c>
      <c r="D78" s="144">
        <v>857</v>
      </c>
      <c r="E78" s="144">
        <v>591</v>
      </c>
      <c r="F78" s="144">
        <v>616</v>
      </c>
      <c r="G78" s="126">
        <f t="shared" ref="G78:G85" si="24">F78/B78*100-100</f>
        <v>-21.528662420382162</v>
      </c>
      <c r="H78" s="127">
        <f t="shared" ref="H78:H85" si="25">F78/C78*100-100</f>
        <v>-21.728081321473951</v>
      </c>
      <c r="I78" s="227">
        <f t="shared" ref="I78:I85" si="26">F78/D78*100-100</f>
        <v>-28.121353558926486</v>
      </c>
      <c r="J78" s="227">
        <f t="shared" ref="J78:J85" si="27">F78/E78*100-100</f>
        <v>4.2301184433164281</v>
      </c>
    </row>
    <row r="79" spans="1:10" ht="15" customHeight="1">
      <c r="A79" s="4" t="s">
        <v>101</v>
      </c>
      <c r="B79" s="144">
        <v>638</v>
      </c>
      <c r="C79" s="125">
        <v>629</v>
      </c>
      <c r="D79" s="144">
        <v>609</v>
      </c>
      <c r="E79" s="144">
        <v>417</v>
      </c>
      <c r="F79" s="144">
        <v>425</v>
      </c>
      <c r="G79" s="126">
        <f t="shared" si="24"/>
        <v>-33.385579937304072</v>
      </c>
      <c r="H79" s="127">
        <f t="shared" si="25"/>
        <v>-32.432432432432435</v>
      </c>
      <c r="I79" s="227">
        <f t="shared" si="26"/>
        <v>-30.213464696223312</v>
      </c>
      <c r="J79" s="227">
        <f t="shared" si="27"/>
        <v>1.9184652278177623</v>
      </c>
    </row>
    <row r="80" spans="1:10" ht="15" customHeight="1">
      <c r="A80" s="4" t="s">
        <v>102</v>
      </c>
      <c r="B80" s="144">
        <v>463</v>
      </c>
      <c r="C80" s="125">
        <v>475</v>
      </c>
      <c r="D80" s="144">
        <v>493</v>
      </c>
      <c r="E80" s="144">
        <v>442</v>
      </c>
      <c r="F80" s="144">
        <v>432</v>
      </c>
      <c r="G80" s="126">
        <f t="shared" si="24"/>
        <v>-6.69546436285097</v>
      </c>
      <c r="H80" s="127">
        <f t="shared" si="25"/>
        <v>-9.0526315789473699</v>
      </c>
      <c r="I80" s="227">
        <f t="shared" si="26"/>
        <v>-12.37322515212982</v>
      </c>
      <c r="J80" s="227">
        <f t="shared" si="27"/>
        <v>-2.2624434389140333</v>
      </c>
    </row>
    <row r="81" spans="1:10" ht="15" customHeight="1">
      <c r="A81" s="4" t="s">
        <v>103</v>
      </c>
      <c r="B81" s="144">
        <v>167</v>
      </c>
      <c r="C81" s="125">
        <v>165</v>
      </c>
      <c r="D81" s="144">
        <v>169</v>
      </c>
      <c r="E81" s="144">
        <v>174</v>
      </c>
      <c r="F81" s="144">
        <v>177</v>
      </c>
      <c r="G81" s="126">
        <f t="shared" si="24"/>
        <v>5.9880239520958156</v>
      </c>
      <c r="H81" s="127">
        <f t="shared" si="25"/>
        <v>7.2727272727272805</v>
      </c>
      <c r="I81" s="227">
        <f t="shared" si="26"/>
        <v>4.7337278106508904</v>
      </c>
      <c r="J81" s="227">
        <f t="shared" si="27"/>
        <v>1.7241379310344769</v>
      </c>
    </row>
    <row r="82" spans="1:10" ht="15" customHeight="1">
      <c r="A82" s="4" t="s">
        <v>104</v>
      </c>
      <c r="B82" s="144">
        <v>198</v>
      </c>
      <c r="C82" s="125">
        <v>205</v>
      </c>
      <c r="D82" s="144">
        <v>210</v>
      </c>
      <c r="E82" s="144">
        <v>203</v>
      </c>
      <c r="F82" s="144">
        <v>199</v>
      </c>
      <c r="G82" s="126">
        <f t="shared" si="24"/>
        <v>0.50505050505049098</v>
      </c>
      <c r="H82" s="127">
        <f t="shared" si="25"/>
        <v>-2.9268292682926926</v>
      </c>
      <c r="I82" s="227">
        <f t="shared" si="26"/>
        <v>-5.2380952380952408</v>
      </c>
      <c r="J82" s="227">
        <f t="shared" si="27"/>
        <v>-1.970443349753694</v>
      </c>
    </row>
    <row r="83" spans="1:10" ht="15" customHeight="1">
      <c r="A83" s="4" t="s">
        <v>105</v>
      </c>
      <c r="B83" s="144">
        <v>103</v>
      </c>
      <c r="C83" s="125">
        <v>104</v>
      </c>
      <c r="D83" s="144">
        <v>118</v>
      </c>
      <c r="E83" s="144">
        <v>118</v>
      </c>
      <c r="F83" s="144">
        <v>115</v>
      </c>
      <c r="G83" s="126">
        <f t="shared" si="24"/>
        <v>11.650485436893206</v>
      </c>
      <c r="H83" s="127">
        <f t="shared" si="25"/>
        <v>10.57692307692308</v>
      </c>
      <c r="I83" s="227">
        <f t="shared" si="26"/>
        <v>-2.5423728813559308</v>
      </c>
      <c r="J83" s="227">
        <f t="shared" si="27"/>
        <v>-2.5423728813559308</v>
      </c>
    </row>
    <row r="84" spans="1:10" ht="15" customHeight="1">
      <c r="A84" s="4" t="s">
        <v>106</v>
      </c>
      <c r="B84" s="144">
        <v>37</v>
      </c>
      <c r="C84" s="125">
        <v>39</v>
      </c>
      <c r="D84" s="144">
        <v>38</v>
      </c>
      <c r="E84" s="144">
        <v>45</v>
      </c>
      <c r="F84" s="144">
        <v>47</v>
      </c>
      <c r="G84" s="126">
        <f t="shared" si="24"/>
        <v>27.027027027027017</v>
      </c>
      <c r="H84" s="127">
        <f t="shared" si="25"/>
        <v>20.512820512820511</v>
      </c>
      <c r="I84" s="227">
        <f t="shared" si="26"/>
        <v>23.684210526315795</v>
      </c>
      <c r="J84" s="227">
        <f t="shared" si="27"/>
        <v>4.4444444444444571</v>
      </c>
    </row>
    <row r="85" spans="1:10" ht="15" customHeight="1">
      <c r="A85" s="8" t="s">
        <v>6</v>
      </c>
      <c r="B85" s="9">
        <f>SUM(B77:B84)</f>
        <v>6236</v>
      </c>
      <c r="C85" s="9">
        <f>SUM(C77:C84)</f>
        <v>6281</v>
      </c>
      <c r="D85" s="9">
        <v>6380</v>
      </c>
      <c r="E85" s="9">
        <f>SUM(E77:E84)</f>
        <v>5553</v>
      </c>
      <c r="F85" s="9">
        <f>SUM(F77:F84)</f>
        <v>5836</v>
      </c>
      <c r="G85" s="231">
        <f t="shared" si="24"/>
        <v>-6.414368184733803</v>
      </c>
      <c r="H85" s="231">
        <f t="shared" si="25"/>
        <v>-7.0848590988696145</v>
      </c>
      <c r="I85" s="231">
        <f t="shared" si="26"/>
        <v>-8.5266457680250767</v>
      </c>
      <c r="J85" s="231">
        <f t="shared" si="27"/>
        <v>5.096344318386457</v>
      </c>
    </row>
    <row r="87" spans="1:10" ht="15" customHeight="1">
      <c r="A87" s="32" t="s">
        <v>45</v>
      </c>
    </row>
    <row r="89" spans="1:10" ht="15" customHeight="1">
      <c r="A89" s="311" t="s">
        <v>618</v>
      </c>
      <c r="B89" s="311"/>
      <c r="C89" s="311"/>
      <c r="D89" s="311"/>
      <c r="E89" s="311"/>
      <c r="F89" s="311"/>
      <c r="G89" s="311"/>
      <c r="H89" s="311"/>
      <c r="I89" s="311"/>
      <c r="J89" s="311"/>
    </row>
    <row r="90" spans="1:10" ht="15" customHeight="1">
      <c r="A90" s="121" t="s">
        <v>617</v>
      </c>
    </row>
  </sheetData>
  <mergeCells count="1">
    <mergeCell ref="A89:J89"/>
  </mergeCells>
  <phoneticPr fontId="23" type="noConversion"/>
  <hyperlinks>
    <hyperlink ref="P1" location="'Indice tavole'!A1" display="torna all'indice "/>
    <hyperlink ref="A90" r:id="rId1" location="Operatore%20economico%20commercio%20estero" display="nota metodologica Istat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18</vt:i4>
      </vt:variant>
    </vt:vector>
  </HeadingPairs>
  <TitlesOfParts>
    <vt:vector size="35" baseType="lpstr">
      <vt:lpstr>Indice tavole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'1.1'!Area_stampa</vt:lpstr>
      <vt:lpstr>'1.2'!Area_stampa</vt:lpstr>
      <vt:lpstr>'1.3'!Area_stampa</vt:lpstr>
      <vt:lpstr>'1.4'!Area_stampa</vt:lpstr>
      <vt:lpstr>'1.5'!Area_stampa</vt:lpstr>
      <vt:lpstr>'1.6'!Area_stampa</vt:lpstr>
      <vt:lpstr>'1.7'!Area_stampa</vt:lpstr>
      <vt:lpstr>'1.8'!Area_stampa</vt:lpstr>
      <vt:lpstr>'1.9'!Area_stampa</vt:lpstr>
      <vt:lpstr>'2.1'!Area_stampa</vt:lpstr>
      <vt:lpstr>'2.2'!Area_stampa</vt:lpstr>
      <vt:lpstr>'2.3'!Area_stampa</vt:lpstr>
      <vt:lpstr>'2.4'!Area_stampa</vt:lpstr>
      <vt:lpstr>'2.5'!Area_stampa</vt:lpstr>
      <vt:lpstr>'2.6'!Area_stampa</vt:lpstr>
      <vt:lpstr>'2.7'!Area_stampa</vt:lpstr>
      <vt:lpstr>Tav.1.1___Commercio_estero_delle_province_venete._Importazioni__esportazioni_e_saldi._Anni_2015__2016_e_2017._Valori_in_milioni_di_euro_e_variazioni_percentuali</vt:lpstr>
      <vt:lpstr>Tav.1.2___Importazioni_delle_province_venete_per_voce_merceologica_._Anno_2017._Valori_in_milioni_di_euro_e_variazioni_percentuali_rispetto_all_anno_precedente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Giusti</dc:creator>
  <cp:lastModifiedBy>EDL3078</cp:lastModifiedBy>
  <cp:lastPrinted>2019-11-04T10:15:36Z</cp:lastPrinted>
  <dcterms:created xsi:type="dcterms:W3CDTF">2017-08-09T10:22:35Z</dcterms:created>
  <dcterms:modified xsi:type="dcterms:W3CDTF">2020-08-24T11:41:34Z</dcterms:modified>
</cp:coreProperties>
</file>